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mc:AlternateContent xmlns:mc="http://schemas.openxmlformats.org/markup-compatibility/2006">
    <mc:Choice Requires="x15">
      <x15ac:absPath xmlns:x15ac="http://schemas.microsoft.com/office/spreadsheetml/2010/11/ac" url="/Users/sophierogers/HRG Dropbox/Sophie Rogers/Mac (2)/Downloads/AOS Batch 6 - Matrix, Pricing, Supplier, Audits and Logo/"/>
    </mc:Choice>
  </mc:AlternateContent>
  <xr:revisionPtr revIDLastSave="0" documentId="13_ncr:1_{18A344AD-C246-8B45-9EC6-A03C4424BDD2}" xr6:coauthVersionLast="47" xr6:coauthVersionMax="47" xr10:uidLastSave="{00000000-0000-0000-0000-000000000000}"/>
  <bookViews>
    <workbookView xWindow="35600" yWindow="-1040" windowWidth="29720" windowHeight="17120" tabRatio="500" activeTab="1" xr2:uid="{00000000-000D-0000-FFFF-FFFF00000000}"/>
  </bookViews>
  <sheets>
    <sheet name="Start here" sheetId="1" r:id="rId1"/>
    <sheet name="Matrix" sheetId="2" r:id="rId2"/>
    <sheet name="Role requirements" sheetId="3" r:id="rId3"/>
    <sheet name="Qualifications reference" sheetId="4" r:id="rId4"/>
    <sheet name="Training plan" sheetId="5" r:id="rId5"/>
    <sheet name="Lists" sheetId="6" r:id="rId6"/>
    <sheet name="Calc" sheetId="7" state="hidden" r:id="rId7"/>
  </sheets>
  <definedNames>
    <definedName name="_xlnm._FilterDatabase" localSheetId="3" hidden="1">'Qualifications reference'!$A$5:$I$48</definedName>
    <definedName name="_xlnm._FilterDatabase" localSheetId="4" hidden="1">'Training plan'!$A$4:$H$104</definedName>
    <definedName name="DueDays">'Start here'!$C$7</definedName>
    <definedName name="PlanCourse">'Training plan'!$B$5:$B$104</definedName>
    <definedName name="PlanPerson">'Training plan'!$A$5:$A$104</definedName>
    <definedName name="PlanStatus">'Training plan'!$G$5:$G$104</definedName>
    <definedName name="_xlnm.Print_Area" localSheetId="4">'Training plan'!$A$1:$H$107</definedName>
    <definedName name="_xlnm.Print_Titles" localSheetId="1">Matrix!$5:$9,Matrix!$A:$A</definedName>
    <definedName name="_xlnm.Print_Titles" localSheetId="3">'Qualifications reference'!$5:$5</definedName>
    <definedName name="_xlnm.Print_Titles" localSheetId="4">'Training plan'!$4:$4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AF66" i="7" l="1"/>
  <c r="AE66" i="7"/>
  <c r="AD66" i="7"/>
  <c r="AC66" i="7"/>
  <c r="AB66" i="7"/>
  <c r="AA66" i="7"/>
  <c r="Z66" i="7"/>
  <c r="Y66" i="7"/>
  <c r="X66" i="7"/>
  <c r="W66" i="7"/>
  <c r="V66" i="7"/>
  <c r="U66" i="7"/>
  <c r="T66" i="7"/>
  <c r="S66" i="7"/>
  <c r="R66" i="7"/>
  <c r="Q66" i="7"/>
  <c r="P66" i="7"/>
  <c r="O66" i="7"/>
  <c r="N66" i="7"/>
  <c r="M66" i="7"/>
  <c r="L66" i="7"/>
  <c r="K66" i="7"/>
  <c r="J66" i="7"/>
  <c r="I66" i="7"/>
  <c r="A66" i="7"/>
  <c r="AF65" i="7"/>
  <c r="AE65" i="7"/>
  <c r="AD65" i="7"/>
  <c r="AC65" i="7"/>
  <c r="AB65" i="7"/>
  <c r="AA65" i="7"/>
  <c r="Z65" i="7"/>
  <c r="Y65" i="7"/>
  <c r="X65" i="7"/>
  <c r="W65" i="7"/>
  <c r="V65" i="7"/>
  <c r="U65" i="7"/>
  <c r="T65" i="7"/>
  <c r="S65" i="7"/>
  <c r="R65" i="7"/>
  <c r="Q65" i="7"/>
  <c r="P65" i="7"/>
  <c r="O65" i="7"/>
  <c r="N65" i="7"/>
  <c r="M65" i="7"/>
  <c r="L65" i="7"/>
  <c r="K65" i="7"/>
  <c r="J65" i="7"/>
  <c r="I65" i="7"/>
  <c r="A65" i="7"/>
  <c r="AF64" i="7"/>
  <c r="AE64" i="7"/>
  <c r="AD64" i="7"/>
  <c r="AC64" i="7"/>
  <c r="AB64" i="7"/>
  <c r="AA64" i="7"/>
  <c r="Z64" i="7"/>
  <c r="Y64" i="7"/>
  <c r="X64" i="7"/>
  <c r="W64" i="7"/>
  <c r="V64" i="7"/>
  <c r="U64" i="7"/>
  <c r="T64" i="7"/>
  <c r="S64" i="7"/>
  <c r="R64" i="7"/>
  <c r="Q64" i="7"/>
  <c r="P64" i="7"/>
  <c r="O64" i="7"/>
  <c r="N64" i="7"/>
  <c r="M64" i="7"/>
  <c r="L64" i="7"/>
  <c r="K64" i="7"/>
  <c r="J64" i="7"/>
  <c r="I64" i="7"/>
  <c r="A64" i="7"/>
  <c r="AF63" i="7"/>
  <c r="AE63" i="7"/>
  <c r="AD63" i="7"/>
  <c r="AC63" i="7"/>
  <c r="AB63" i="7"/>
  <c r="AA63" i="7"/>
  <c r="Z63" i="7"/>
  <c r="Y63" i="7"/>
  <c r="X63" i="7"/>
  <c r="W63" i="7"/>
  <c r="V63" i="7"/>
  <c r="U63" i="7"/>
  <c r="T63" i="7"/>
  <c r="S63" i="7"/>
  <c r="R63" i="7"/>
  <c r="Q63" i="7"/>
  <c r="P63" i="7"/>
  <c r="O63" i="7"/>
  <c r="N63" i="7"/>
  <c r="M63" i="7"/>
  <c r="L63" i="7"/>
  <c r="K63" i="7"/>
  <c r="J63" i="7"/>
  <c r="I63" i="7"/>
  <c r="A63" i="7"/>
  <c r="AF62" i="7"/>
  <c r="AE62" i="7"/>
  <c r="AD62" i="7"/>
  <c r="AC62" i="7"/>
  <c r="AB62" i="7"/>
  <c r="AA62" i="7"/>
  <c r="Z62" i="7"/>
  <c r="Y62" i="7"/>
  <c r="X62" i="7"/>
  <c r="W62" i="7"/>
  <c r="V62" i="7"/>
  <c r="U62" i="7"/>
  <c r="T62" i="7"/>
  <c r="S62" i="7"/>
  <c r="R62" i="7"/>
  <c r="Q62" i="7"/>
  <c r="P62" i="7"/>
  <c r="O62" i="7"/>
  <c r="N62" i="7"/>
  <c r="M62" i="7"/>
  <c r="L62" i="7"/>
  <c r="K62" i="7"/>
  <c r="J62" i="7"/>
  <c r="I62" i="7"/>
  <c r="A62" i="7"/>
  <c r="AF61" i="7"/>
  <c r="AE61" i="7"/>
  <c r="AD61" i="7"/>
  <c r="AC61" i="7"/>
  <c r="AB61" i="7"/>
  <c r="AA61" i="7"/>
  <c r="Z61" i="7"/>
  <c r="Y61" i="7"/>
  <c r="X61" i="7"/>
  <c r="W61" i="7"/>
  <c r="V61" i="7"/>
  <c r="U61" i="7"/>
  <c r="T61" i="7"/>
  <c r="S61" i="7"/>
  <c r="R61" i="7"/>
  <c r="Q61" i="7"/>
  <c r="P61" i="7"/>
  <c r="O61" i="7"/>
  <c r="N61" i="7"/>
  <c r="M61" i="7"/>
  <c r="L61" i="7"/>
  <c r="K61" i="7"/>
  <c r="J61" i="7"/>
  <c r="I61" i="7"/>
  <c r="A61" i="7"/>
  <c r="AF59" i="7"/>
  <c r="AE59" i="7"/>
  <c r="AD59" i="7"/>
  <c r="AC59" i="7"/>
  <c r="AB59" i="7"/>
  <c r="AA59" i="7"/>
  <c r="Z59" i="7"/>
  <c r="Y59" i="7"/>
  <c r="X59" i="7"/>
  <c r="W59" i="7"/>
  <c r="V59" i="7"/>
  <c r="U59" i="7"/>
  <c r="T59" i="7"/>
  <c r="S59" i="7"/>
  <c r="R59" i="7"/>
  <c r="Q59" i="7"/>
  <c r="P59" i="7"/>
  <c r="O59" i="7"/>
  <c r="N59" i="7"/>
  <c r="M59" i="7"/>
  <c r="L59" i="7"/>
  <c r="K59" i="7"/>
  <c r="J59" i="7"/>
  <c r="I59" i="7"/>
  <c r="A59" i="7"/>
  <c r="AF58" i="7"/>
  <c r="AE58" i="7"/>
  <c r="AD58" i="7"/>
  <c r="AC58" i="7"/>
  <c r="AB58" i="7"/>
  <c r="AA58" i="7"/>
  <c r="Z58" i="7"/>
  <c r="Y58" i="7"/>
  <c r="X58" i="7"/>
  <c r="W58" i="7"/>
  <c r="V58" i="7"/>
  <c r="U58" i="7"/>
  <c r="T58" i="7"/>
  <c r="S58" i="7"/>
  <c r="R58" i="7"/>
  <c r="Q58" i="7"/>
  <c r="P58" i="7"/>
  <c r="O58" i="7"/>
  <c r="N58" i="7"/>
  <c r="M58" i="7"/>
  <c r="L58" i="7"/>
  <c r="K58" i="7"/>
  <c r="J58" i="7"/>
  <c r="I58" i="7"/>
  <c r="A58" i="7"/>
  <c r="AF57" i="7"/>
  <c r="AE57" i="7"/>
  <c r="AD57" i="7"/>
  <c r="AC57" i="7"/>
  <c r="AB57" i="7"/>
  <c r="AA57" i="7"/>
  <c r="Z57" i="7"/>
  <c r="Y57" i="7"/>
  <c r="X57" i="7"/>
  <c r="W57" i="7"/>
  <c r="V57" i="7"/>
  <c r="U57" i="7"/>
  <c r="T57" i="7"/>
  <c r="S57" i="7"/>
  <c r="R57" i="7"/>
  <c r="Q57" i="7"/>
  <c r="P57" i="7"/>
  <c r="O57" i="7"/>
  <c r="N57" i="7"/>
  <c r="M57" i="7"/>
  <c r="L57" i="7"/>
  <c r="K57" i="7"/>
  <c r="J57" i="7"/>
  <c r="I57" i="7"/>
  <c r="A57" i="7"/>
  <c r="AF56" i="7"/>
  <c r="AE56" i="7"/>
  <c r="AD56" i="7"/>
  <c r="AC56" i="7"/>
  <c r="AB56" i="7"/>
  <c r="AA56" i="7"/>
  <c r="Z56" i="7"/>
  <c r="Y56" i="7"/>
  <c r="X56" i="7"/>
  <c r="W56" i="7"/>
  <c r="V56" i="7"/>
  <c r="U56" i="7"/>
  <c r="T56" i="7"/>
  <c r="S56" i="7"/>
  <c r="R56" i="7"/>
  <c r="Q56" i="7"/>
  <c r="P56" i="7"/>
  <c r="O56" i="7"/>
  <c r="N56" i="7"/>
  <c r="M56" i="7"/>
  <c r="L56" i="7"/>
  <c r="K56" i="7"/>
  <c r="J56" i="7"/>
  <c r="I56" i="7"/>
  <c r="A56" i="7"/>
  <c r="AF55" i="7"/>
  <c r="AE55" i="7"/>
  <c r="AD55" i="7"/>
  <c r="AC55" i="7"/>
  <c r="AB55" i="7"/>
  <c r="AA55" i="7"/>
  <c r="Z55" i="7"/>
  <c r="Y55" i="7"/>
  <c r="X55" i="7"/>
  <c r="W55" i="7"/>
  <c r="V55" i="7"/>
  <c r="U55" i="7"/>
  <c r="T55" i="7"/>
  <c r="S55" i="7"/>
  <c r="R55" i="7"/>
  <c r="Q55" i="7"/>
  <c r="P55" i="7"/>
  <c r="O55" i="7"/>
  <c r="N55" i="7"/>
  <c r="M55" i="7"/>
  <c r="L55" i="7"/>
  <c r="K55" i="7"/>
  <c r="J55" i="7"/>
  <c r="I55" i="7"/>
  <c r="A55" i="7"/>
  <c r="AF54" i="7"/>
  <c r="AE54" i="7"/>
  <c r="AD54" i="7"/>
  <c r="AC54" i="7"/>
  <c r="AB54" i="7"/>
  <c r="AA54" i="7"/>
  <c r="Z54" i="7"/>
  <c r="Y54" i="7"/>
  <c r="X54" i="7"/>
  <c r="W54" i="7"/>
  <c r="V54" i="7"/>
  <c r="U54" i="7"/>
  <c r="T54" i="7"/>
  <c r="S54" i="7"/>
  <c r="R54" i="7"/>
  <c r="Q54" i="7"/>
  <c r="P54" i="7"/>
  <c r="O54" i="7"/>
  <c r="N54" i="7"/>
  <c r="M54" i="7"/>
  <c r="L54" i="7"/>
  <c r="K54" i="7"/>
  <c r="J54" i="7"/>
  <c r="I54" i="7"/>
  <c r="A54" i="7"/>
  <c r="AF52" i="7"/>
  <c r="AE52" i="7"/>
  <c r="AD52" i="7"/>
  <c r="AC52" i="7"/>
  <c r="AB52" i="7"/>
  <c r="AA52" i="7"/>
  <c r="Z52" i="7"/>
  <c r="Y52" i="7"/>
  <c r="X52" i="7"/>
  <c r="W52" i="7"/>
  <c r="V52" i="7"/>
  <c r="U52" i="7"/>
  <c r="T52" i="7"/>
  <c r="S52" i="7"/>
  <c r="R52" i="7"/>
  <c r="Q52" i="7"/>
  <c r="P52" i="7"/>
  <c r="O52" i="7"/>
  <c r="N52" i="7"/>
  <c r="M52" i="7"/>
  <c r="L52" i="7"/>
  <c r="K52" i="7"/>
  <c r="J52" i="7"/>
  <c r="I52" i="7"/>
  <c r="A52" i="7"/>
  <c r="AF51" i="7"/>
  <c r="AE51" i="7"/>
  <c r="AD51" i="7"/>
  <c r="AC51" i="7"/>
  <c r="AB51" i="7"/>
  <c r="AA51" i="7"/>
  <c r="Z51" i="7"/>
  <c r="Y51" i="7"/>
  <c r="X51" i="7"/>
  <c r="W51" i="7"/>
  <c r="V51" i="7"/>
  <c r="U51" i="7"/>
  <c r="T51" i="7"/>
  <c r="S51" i="7"/>
  <c r="R51" i="7"/>
  <c r="Q51" i="7"/>
  <c r="P51" i="7"/>
  <c r="O51" i="7"/>
  <c r="N51" i="7"/>
  <c r="M51" i="7"/>
  <c r="L51" i="7"/>
  <c r="K51" i="7"/>
  <c r="J51" i="7"/>
  <c r="I51" i="7"/>
  <c r="A51" i="7"/>
  <c r="AF50" i="7"/>
  <c r="AE50" i="7"/>
  <c r="AD50" i="7"/>
  <c r="AC50" i="7"/>
  <c r="AB50" i="7"/>
  <c r="AA50" i="7"/>
  <c r="Z50" i="7"/>
  <c r="Y50" i="7"/>
  <c r="X50" i="7"/>
  <c r="W50" i="7"/>
  <c r="V50" i="7"/>
  <c r="U50" i="7"/>
  <c r="T50" i="7"/>
  <c r="S50" i="7"/>
  <c r="R50" i="7"/>
  <c r="Q50" i="7"/>
  <c r="P50" i="7"/>
  <c r="O50" i="7"/>
  <c r="N50" i="7"/>
  <c r="M50" i="7"/>
  <c r="L50" i="7"/>
  <c r="K50" i="7"/>
  <c r="J50" i="7"/>
  <c r="I50" i="7"/>
  <c r="A50" i="7"/>
  <c r="AF49" i="7"/>
  <c r="AE49" i="7"/>
  <c r="AD49" i="7"/>
  <c r="AC49" i="7"/>
  <c r="AB49" i="7"/>
  <c r="AA49" i="7"/>
  <c r="Z49" i="7"/>
  <c r="Y49" i="7"/>
  <c r="X49" i="7"/>
  <c r="W49" i="7"/>
  <c r="V49" i="7"/>
  <c r="U49" i="7"/>
  <c r="T49" i="7"/>
  <c r="S49" i="7"/>
  <c r="R49" i="7"/>
  <c r="Q49" i="7"/>
  <c r="P49" i="7"/>
  <c r="O49" i="7"/>
  <c r="N49" i="7"/>
  <c r="M49" i="7"/>
  <c r="L49" i="7"/>
  <c r="K49" i="7"/>
  <c r="J49" i="7"/>
  <c r="I49" i="7"/>
  <c r="A49" i="7"/>
  <c r="AF47" i="7"/>
  <c r="AE47" i="7"/>
  <c r="AD47" i="7"/>
  <c r="AC47" i="7"/>
  <c r="AB47" i="7"/>
  <c r="AA47" i="7"/>
  <c r="Z47" i="7"/>
  <c r="Y47" i="7"/>
  <c r="X47" i="7"/>
  <c r="W47" i="7"/>
  <c r="V47" i="7"/>
  <c r="U47" i="7"/>
  <c r="T47" i="7"/>
  <c r="S47" i="7"/>
  <c r="R47" i="7"/>
  <c r="Q47" i="7"/>
  <c r="P47" i="7"/>
  <c r="O47" i="7"/>
  <c r="N47" i="7"/>
  <c r="M47" i="7"/>
  <c r="L47" i="7"/>
  <c r="K47" i="7"/>
  <c r="J47" i="7"/>
  <c r="I47" i="7"/>
  <c r="A47" i="7"/>
  <c r="AF46" i="7"/>
  <c r="AE46" i="7"/>
  <c r="AD46" i="7"/>
  <c r="AC46" i="7"/>
  <c r="AB46" i="7"/>
  <c r="AA46" i="7"/>
  <c r="Z46" i="7"/>
  <c r="Y46" i="7"/>
  <c r="X46" i="7"/>
  <c r="W46" i="7"/>
  <c r="V46" i="7"/>
  <c r="U46" i="7"/>
  <c r="T46" i="7"/>
  <c r="S46" i="7"/>
  <c r="R46" i="7"/>
  <c r="Q46" i="7"/>
  <c r="P46" i="7"/>
  <c r="O46" i="7"/>
  <c r="N46" i="7"/>
  <c r="M46" i="7"/>
  <c r="L46" i="7"/>
  <c r="K46" i="7"/>
  <c r="J46" i="7"/>
  <c r="I46" i="7"/>
  <c r="A46" i="7"/>
  <c r="AF45" i="7"/>
  <c r="AE45" i="7"/>
  <c r="AD45" i="7"/>
  <c r="AC45" i="7"/>
  <c r="AB45" i="7"/>
  <c r="AA45" i="7"/>
  <c r="Z45" i="7"/>
  <c r="Y45" i="7"/>
  <c r="X45" i="7"/>
  <c r="W45" i="7"/>
  <c r="V45" i="7"/>
  <c r="U45" i="7"/>
  <c r="T45" i="7"/>
  <c r="S45" i="7"/>
  <c r="R45" i="7"/>
  <c r="Q45" i="7"/>
  <c r="P45" i="7"/>
  <c r="O45" i="7"/>
  <c r="N45" i="7"/>
  <c r="M45" i="7"/>
  <c r="L45" i="7"/>
  <c r="K45" i="7"/>
  <c r="J45" i="7"/>
  <c r="I45" i="7"/>
  <c r="A45" i="7"/>
  <c r="AF44" i="7"/>
  <c r="AE44" i="7"/>
  <c r="AD44" i="7"/>
  <c r="AC44" i="7"/>
  <c r="AB44" i="7"/>
  <c r="AA44" i="7"/>
  <c r="Z44" i="7"/>
  <c r="Y44" i="7"/>
  <c r="X44" i="7"/>
  <c r="W44" i="7"/>
  <c r="V44" i="7"/>
  <c r="U44" i="7"/>
  <c r="T44" i="7"/>
  <c r="S44" i="7"/>
  <c r="R44" i="7"/>
  <c r="Q44" i="7"/>
  <c r="P44" i="7"/>
  <c r="O44" i="7"/>
  <c r="N44" i="7"/>
  <c r="M44" i="7"/>
  <c r="L44" i="7"/>
  <c r="K44" i="7"/>
  <c r="J44" i="7"/>
  <c r="I44" i="7"/>
  <c r="A44" i="7"/>
  <c r="AF43" i="7"/>
  <c r="AE43" i="7"/>
  <c r="AD43" i="7"/>
  <c r="AC43" i="7"/>
  <c r="AB43" i="7"/>
  <c r="AA43" i="7"/>
  <c r="Z43" i="7"/>
  <c r="Y43" i="7"/>
  <c r="X43" i="7"/>
  <c r="W43" i="7"/>
  <c r="V43" i="7"/>
  <c r="U43" i="7"/>
  <c r="T43" i="7"/>
  <c r="S43" i="7"/>
  <c r="R43" i="7"/>
  <c r="Q43" i="7"/>
  <c r="P43" i="7"/>
  <c r="O43" i="7"/>
  <c r="N43" i="7"/>
  <c r="M43" i="7"/>
  <c r="L43" i="7"/>
  <c r="K43" i="7"/>
  <c r="J43" i="7"/>
  <c r="I43" i="7"/>
  <c r="A43" i="7"/>
  <c r="AF42" i="7"/>
  <c r="AE42" i="7"/>
  <c r="AD42" i="7"/>
  <c r="AC42" i="7"/>
  <c r="AB42" i="7"/>
  <c r="AA42" i="7"/>
  <c r="Z42" i="7"/>
  <c r="Y42" i="7"/>
  <c r="X42" i="7"/>
  <c r="W42" i="7"/>
  <c r="V42" i="7"/>
  <c r="U42" i="7"/>
  <c r="T42" i="7"/>
  <c r="S42" i="7"/>
  <c r="R42" i="7"/>
  <c r="Q42" i="7"/>
  <c r="P42" i="7"/>
  <c r="O42" i="7"/>
  <c r="N42" i="7"/>
  <c r="M42" i="7"/>
  <c r="L42" i="7"/>
  <c r="K42" i="7"/>
  <c r="J42" i="7"/>
  <c r="I42" i="7"/>
  <c r="A42" i="7"/>
  <c r="AF41" i="7"/>
  <c r="AE41" i="7"/>
  <c r="AD41" i="7"/>
  <c r="AC41" i="7"/>
  <c r="AB41" i="7"/>
  <c r="AA41" i="7"/>
  <c r="Z41" i="7"/>
  <c r="Y41" i="7"/>
  <c r="X41" i="7"/>
  <c r="W41" i="7"/>
  <c r="V41" i="7"/>
  <c r="U41" i="7"/>
  <c r="T41" i="7"/>
  <c r="S41" i="7"/>
  <c r="R41" i="7"/>
  <c r="Q41" i="7"/>
  <c r="P41" i="7"/>
  <c r="O41" i="7"/>
  <c r="N41" i="7"/>
  <c r="M41" i="7"/>
  <c r="L41" i="7"/>
  <c r="K41" i="7"/>
  <c r="J41" i="7"/>
  <c r="I41" i="7"/>
  <c r="A41" i="7"/>
  <c r="AF40" i="7"/>
  <c r="AE40" i="7"/>
  <c r="AD40" i="7"/>
  <c r="AC40" i="7"/>
  <c r="AB40" i="7"/>
  <c r="AA40" i="7"/>
  <c r="Z40" i="7"/>
  <c r="Y40" i="7"/>
  <c r="X40" i="7"/>
  <c r="W40" i="7"/>
  <c r="V40" i="7"/>
  <c r="U40" i="7"/>
  <c r="T40" i="7"/>
  <c r="S40" i="7"/>
  <c r="R40" i="7"/>
  <c r="Q40" i="7"/>
  <c r="P40" i="7"/>
  <c r="O40" i="7"/>
  <c r="N40" i="7"/>
  <c r="M40" i="7"/>
  <c r="L40" i="7"/>
  <c r="K40" i="7"/>
  <c r="J40" i="7"/>
  <c r="I40" i="7"/>
  <c r="A40" i="7"/>
  <c r="AF39" i="7"/>
  <c r="AE39" i="7"/>
  <c r="AD39" i="7"/>
  <c r="AC39" i="7"/>
  <c r="AB39" i="7"/>
  <c r="AA39" i="7"/>
  <c r="Z39" i="7"/>
  <c r="Y39" i="7"/>
  <c r="X39" i="7"/>
  <c r="W39" i="7"/>
  <c r="V39" i="7"/>
  <c r="U39" i="7"/>
  <c r="T39" i="7"/>
  <c r="S39" i="7"/>
  <c r="R39" i="7"/>
  <c r="Q39" i="7"/>
  <c r="P39" i="7"/>
  <c r="O39" i="7"/>
  <c r="N39" i="7"/>
  <c r="M39" i="7"/>
  <c r="L39" i="7"/>
  <c r="K39" i="7"/>
  <c r="J39" i="7"/>
  <c r="I39" i="7"/>
  <c r="A39" i="7"/>
  <c r="AF37" i="7"/>
  <c r="AE37" i="7"/>
  <c r="AD37" i="7"/>
  <c r="AC37" i="7"/>
  <c r="AB37" i="7"/>
  <c r="AA37" i="7"/>
  <c r="Z37" i="7"/>
  <c r="Y37" i="7"/>
  <c r="X37" i="7"/>
  <c r="W37" i="7"/>
  <c r="V37" i="7"/>
  <c r="U37" i="7"/>
  <c r="T37" i="7"/>
  <c r="S37" i="7"/>
  <c r="R37" i="7"/>
  <c r="Q37" i="7"/>
  <c r="P37" i="7"/>
  <c r="O37" i="7"/>
  <c r="N37" i="7"/>
  <c r="M37" i="7"/>
  <c r="L37" i="7"/>
  <c r="K37" i="7"/>
  <c r="J37" i="7"/>
  <c r="I37" i="7"/>
  <c r="A37" i="7"/>
  <c r="AF36" i="7"/>
  <c r="AE36" i="7"/>
  <c r="AD36" i="7"/>
  <c r="AC36" i="7"/>
  <c r="AB36" i="7"/>
  <c r="AA36" i="7"/>
  <c r="Z36" i="7"/>
  <c r="Y36" i="7"/>
  <c r="X36" i="7"/>
  <c r="W36" i="7"/>
  <c r="V36" i="7"/>
  <c r="U36" i="7"/>
  <c r="T36" i="7"/>
  <c r="S36" i="7"/>
  <c r="R36" i="7"/>
  <c r="Q36" i="7"/>
  <c r="P36" i="7"/>
  <c r="O36" i="7"/>
  <c r="N36" i="7"/>
  <c r="M36" i="7"/>
  <c r="L36" i="7"/>
  <c r="K36" i="7"/>
  <c r="J36" i="7"/>
  <c r="I36" i="7"/>
  <c r="A36" i="7"/>
  <c r="AF35" i="7"/>
  <c r="AE35" i="7"/>
  <c r="AD35" i="7"/>
  <c r="AC35" i="7"/>
  <c r="AB35" i="7"/>
  <c r="AA35" i="7"/>
  <c r="Z35" i="7"/>
  <c r="Y35" i="7"/>
  <c r="X35" i="7"/>
  <c r="W35" i="7"/>
  <c r="V35" i="7"/>
  <c r="U35" i="7"/>
  <c r="T35" i="7"/>
  <c r="S35" i="7"/>
  <c r="R35" i="7"/>
  <c r="Q35" i="7"/>
  <c r="P35" i="7"/>
  <c r="O35" i="7"/>
  <c r="N35" i="7"/>
  <c r="M35" i="7"/>
  <c r="L35" i="7"/>
  <c r="K35" i="7"/>
  <c r="J35" i="7"/>
  <c r="I35" i="7"/>
  <c r="A35" i="7"/>
  <c r="AF33" i="7"/>
  <c r="AE33" i="7"/>
  <c r="AD33" i="7"/>
  <c r="AC33" i="7"/>
  <c r="AB33" i="7"/>
  <c r="AA33" i="7"/>
  <c r="Z33" i="7"/>
  <c r="Y33" i="7"/>
  <c r="X33" i="7"/>
  <c r="W33" i="7"/>
  <c r="V33" i="7"/>
  <c r="U33" i="7"/>
  <c r="T33" i="7"/>
  <c r="S33" i="7"/>
  <c r="R33" i="7"/>
  <c r="Q33" i="7"/>
  <c r="P33" i="7"/>
  <c r="O33" i="7"/>
  <c r="N33" i="7"/>
  <c r="M33" i="7"/>
  <c r="L33" i="7"/>
  <c r="K33" i="7"/>
  <c r="J33" i="7"/>
  <c r="I33" i="7"/>
  <c r="A33" i="7"/>
  <c r="AF32" i="7"/>
  <c r="AE32" i="7"/>
  <c r="AD32" i="7"/>
  <c r="AC32" i="7"/>
  <c r="AB32" i="7"/>
  <c r="AA32" i="7"/>
  <c r="Z32" i="7"/>
  <c r="Y32" i="7"/>
  <c r="X32" i="7"/>
  <c r="W32" i="7"/>
  <c r="V32" i="7"/>
  <c r="U32" i="7"/>
  <c r="T32" i="7"/>
  <c r="S32" i="7"/>
  <c r="R32" i="7"/>
  <c r="Q32" i="7"/>
  <c r="P32" i="7"/>
  <c r="O32" i="7"/>
  <c r="N32" i="7"/>
  <c r="M32" i="7"/>
  <c r="L32" i="7"/>
  <c r="K32" i="7"/>
  <c r="J32" i="7"/>
  <c r="I32" i="7"/>
  <c r="A32" i="7"/>
  <c r="AF31" i="7"/>
  <c r="AE31" i="7"/>
  <c r="AD31" i="7"/>
  <c r="AC31" i="7"/>
  <c r="AB31" i="7"/>
  <c r="AA31" i="7"/>
  <c r="Z31" i="7"/>
  <c r="Y31" i="7"/>
  <c r="X31" i="7"/>
  <c r="W31" i="7"/>
  <c r="V31" i="7"/>
  <c r="U31" i="7"/>
  <c r="T31" i="7"/>
  <c r="S31" i="7"/>
  <c r="R31" i="7"/>
  <c r="Q31" i="7"/>
  <c r="P31" i="7"/>
  <c r="O31" i="7"/>
  <c r="N31" i="7"/>
  <c r="M31" i="7"/>
  <c r="L31" i="7"/>
  <c r="K31" i="7"/>
  <c r="J31" i="7"/>
  <c r="I31" i="7"/>
  <c r="A31" i="7"/>
  <c r="AF30" i="7"/>
  <c r="AE30" i="7"/>
  <c r="AD30" i="7"/>
  <c r="AC30" i="7"/>
  <c r="AB30" i="7"/>
  <c r="AA30" i="7"/>
  <c r="Z30" i="7"/>
  <c r="Y30" i="7"/>
  <c r="X30" i="7"/>
  <c r="W30" i="7"/>
  <c r="V30" i="7"/>
  <c r="U30" i="7"/>
  <c r="T30" i="7"/>
  <c r="S30" i="7"/>
  <c r="R30" i="7"/>
  <c r="Q30" i="7"/>
  <c r="P30" i="7"/>
  <c r="O30" i="7"/>
  <c r="N30" i="7"/>
  <c r="M30" i="7"/>
  <c r="L30" i="7"/>
  <c r="K30" i="7"/>
  <c r="J30" i="7"/>
  <c r="I30" i="7"/>
  <c r="A30" i="7"/>
  <c r="AF29" i="7"/>
  <c r="AE29" i="7"/>
  <c r="AD29" i="7"/>
  <c r="AC29" i="7"/>
  <c r="AB29" i="7"/>
  <c r="AA29" i="7"/>
  <c r="Z29" i="7"/>
  <c r="Y29" i="7"/>
  <c r="X29" i="7"/>
  <c r="W29" i="7"/>
  <c r="V29" i="7"/>
  <c r="U29" i="7"/>
  <c r="T29" i="7"/>
  <c r="S29" i="7"/>
  <c r="R29" i="7"/>
  <c r="Q29" i="7"/>
  <c r="P29" i="7"/>
  <c r="O29" i="7"/>
  <c r="N29" i="7"/>
  <c r="M29" i="7"/>
  <c r="L29" i="7"/>
  <c r="K29" i="7"/>
  <c r="J29" i="7"/>
  <c r="I29" i="7"/>
  <c r="A29" i="7"/>
  <c r="AF28" i="7"/>
  <c r="AE28" i="7"/>
  <c r="AD28" i="7"/>
  <c r="AC28" i="7"/>
  <c r="AB28" i="7"/>
  <c r="AA28" i="7"/>
  <c r="Z28" i="7"/>
  <c r="Y28" i="7"/>
  <c r="X28" i="7"/>
  <c r="W28" i="7"/>
  <c r="V28" i="7"/>
  <c r="U28" i="7"/>
  <c r="T28" i="7"/>
  <c r="S28" i="7"/>
  <c r="R28" i="7"/>
  <c r="Q28" i="7"/>
  <c r="P28" i="7"/>
  <c r="O28" i="7"/>
  <c r="N28" i="7"/>
  <c r="M28" i="7"/>
  <c r="L28" i="7"/>
  <c r="K28" i="7"/>
  <c r="J28" i="7"/>
  <c r="I28" i="7"/>
  <c r="A28" i="7"/>
  <c r="AF27" i="7"/>
  <c r="AE27" i="7"/>
  <c r="AD27" i="7"/>
  <c r="AC27" i="7"/>
  <c r="AB27" i="7"/>
  <c r="AA27" i="7"/>
  <c r="Z27" i="7"/>
  <c r="Y27" i="7"/>
  <c r="X27" i="7"/>
  <c r="W27" i="7"/>
  <c r="V27" i="7"/>
  <c r="U27" i="7"/>
  <c r="T27" i="7"/>
  <c r="S27" i="7"/>
  <c r="R27" i="7"/>
  <c r="Q27" i="7"/>
  <c r="P27" i="7"/>
  <c r="O27" i="7"/>
  <c r="N27" i="7"/>
  <c r="M27" i="7"/>
  <c r="L27" i="7"/>
  <c r="K27" i="7"/>
  <c r="J27" i="7"/>
  <c r="I27" i="7"/>
  <c r="A27" i="7"/>
  <c r="AF26" i="7"/>
  <c r="AE26" i="7"/>
  <c r="AD26" i="7"/>
  <c r="AC26" i="7"/>
  <c r="AB26" i="7"/>
  <c r="AA26" i="7"/>
  <c r="Z26" i="7"/>
  <c r="Y26" i="7"/>
  <c r="X26" i="7"/>
  <c r="W26" i="7"/>
  <c r="V26" i="7"/>
  <c r="U26" i="7"/>
  <c r="T26" i="7"/>
  <c r="S26" i="7"/>
  <c r="R26" i="7"/>
  <c r="Q26" i="7"/>
  <c r="P26" i="7"/>
  <c r="O26" i="7"/>
  <c r="N26" i="7"/>
  <c r="M26" i="7"/>
  <c r="L26" i="7"/>
  <c r="K26" i="7"/>
  <c r="J26" i="7"/>
  <c r="I26" i="7"/>
  <c r="A26" i="7"/>
  <c r="AF24" i="7"/>
  <c r="AE24" i="7"/>
  <c r="AD24" i="7"/>
  <c r="AC24" i="7"/>
  <c r="AB24" i="7"/>
  <c r="AA24" i="7"/>
  <c r="Z24" i="7"/>
  <c r="Y24" i="7"/>
  <c r="X24" i="7"/>
  <c r="W24" i="7"/>
  <c r="V24" i="7"/>
  <c r="U24" i="7"/>
  <c r="T24" i="7"/>
  <c r="S24" i="7"/>
  <c r="R24" i="7"/>
  <c r="Q24" i="7"/>
  <c r="P24" i="7"/>
  <c r="O24" i="7"/>
  <c r="N24" i="7"/>
  <c r="M24" i="7"/>
  <c r="L24" i="7"/>
  <c r="K24" i="7"/>
  <c r="J24" i="7"/>
  <c r="I24" i="7"/>
  <c r="A24" i="7"/>
  <c r="AF23" i="7"/>
  <c r="AE23" i="7"/>
  <c r="AD23" i="7"/>
  <c r="AC23" i="7"/>
  <c r="AB23" i="7"/>
  <c r="AA23" i="7"/>
  <c r="Z23" i="7"/>
  <c r="Y23" i="7"/>
  <c r="X23" i="7"/>
  <c r="W23" i="7"/>
  <c r="V23" i="7"/>
  <c r="U23" i="7"/>
  <c r="T23" i="7"/>
  <c r="S23" i="7"/>
  <c r="R23" i="7"/>
  <c r="Q23" i="7"/>
  <c r="P23" i="7"/>
  <c r="O23" i="7"/>
  <c r="N23" i="7"/>
  <c r="M23" i="7"/>
  <c r="L23" i="7"/>
  <c r="K23" i="7"/>
  <c r="J23" i="7"/>
  <c r="I23" i="7"/>
  <c r="A23" i="7"/>
  <c r="AF22" i="7"/>
  <c r="AE22" i="7"/>
  <c r="AD22" i="7"/>
  <c r="AC22" i="7"/>
  <c r="AB22" i="7"/>
  <c r="AA22" i="7"/>
  <c r="Z22" i="7"/>
  <c r="Y22" i="7"/>
  <c r="X22" i="7"/>
  <c r="W22" i="7"/>
  <c r="V22" i="7"/>
  <c r="U22" i="7"/>
  <c r="T22" i="7"/>
  <c r="S22" i="7"/>
  <c r="R22" i="7"/>
  <c r="Q22" i="7"/>
  <c r="P22" i="7"/>
  <c r="O22" i="7"/>
  <c r="N22" i="7"/>
  <c r="M22" i="7"/>
  <c r="L22" i="7"/>
  <c r="K22" i="7"/>
  <c r="J22" i="7"/>
  <c r="I22" i="7"/>
  <c r="A22" i="7"/>
  <c r="AF21" i="7"/>
  <c r="AE21" i="7"/>
  <c r="AD21" i="7"/>
  <c r="AC21" i="7"/>
  <c r="AB21" i="7"/>
  <c r="AA21" i="7"/>
  <c r="Z21" i="7"/>
  <c r="Y21" i="7"/>
  <c r="X21" i="7"/>
  <c r="W21" i="7"/>
  <c r="V21" i="7"/>
  <c r="U21" i="7"/>
  <c r="T21" i="7"/>
  <c r="S21" i="7"/>
  <c r="R21" i="7"/>
  <c r="Q21" i="7"/>
  <c r="P21" i="7"/>
  <c r="O21" i="7"/>
  <c r="N21" i="7"/>
  <c r="M21" i="7"/>
  <c r="L21" i="7"/>
  <c r="K21" i="7"/>
  <c r="J21" i="7"/>
  <c r="I21" i="7"/>
  <c r="A21" i="7"/>
  <c r="AF20" i="7"/>
  <c r="AE20" i="7"/>
  <c r="AD20" i="7"/>
  <c r="AC20" i="7"/>
  <c r="AB20" i="7"/>
  <c r="AA20" i="7"/>
  <c r="Z20" i="7"/>
  <c r="Y20" i="7"/>
  <c r="X20" i="7"/>
  <c r="W20" i="7"/>
  <c r="V20" i="7"/>
  <c r="U20" i="7"/>
  <c r="T20" i="7"/>
  <c r="S20" i="7"/>
  <c r="R20" i="7"/>
  <c r="Q20" i="7"/>
  <c r="P20" i="7"/>
  <c r="O20" i="7"/>
  <c r="N20" i="7"/>
  <c r="M20" i="7"/>
  <c r="L20" i="7"/>
  <c r="K20" i="7"/>
  <c r="J20" i="7"/>
  <c r="I20" i="7"/>
  <c r="A20" i="7"/>
  <c r="AF19" i="7"/>
  <c r="AE19" i="7"/>
  <c r="AD19" i="7"/>
  <c r="AC19" i="7"/>
  <c r="AB19" i="7"/>
  <c r="AA19" i="7"/>
  <c r="Z19" i="7"/>
  <c r="Y19" i="7"/>
  <c r="X19" i="7"/>
  <c r="W19" i="7"/>
  <c r="V19" i="7"/>
  <c r="U19" i="7"/>
  <c r="T19" i="7"/>
  <c r="S19" i="7"/>
  <c r="R19" i="7"/>
  <c r="Q19" i="7"/>
  <c r="P19" i="7"/>
  <c r="O19" i="7"/>
  <c r="N19" i="7"/>
  <c r="M19" i="7"/>
  <c r="L19" i="7"/>
  <c r="K19" i="7"/>
  <c r="J19" i="7"/>
  <c r="I19" i="7"/>
  <c r="A19" i="7"/>
  <c r="AF18" i="7"/>
  <c r="AE18" i="7"/>
  <c r="AD18" i="7"/>
  <c r="AC18" i="7"/>
  <c r="AB18" i="7"/>
  <c r="AA18" i="7"/>
  <c r="Z18" i="7"/>
  <c r="Y18" i="7"/>
  <c r="X18" i="7"/>
  <c r="W18" i="7"/>
  <c r="V18" i="7"/>
  <c r="U18" i="7"/>
  <c r="T18" i="7"/>
  <c r="S18" i="7"/>
  <c r="R18" i="7"/>
  <c r="Q18" i="7"/>
  <c r="P18" i="7"/>
  <c r="O18" i="7"/>
  <c r="N18" i="7"/>
  <c r="M18" i="7"/>
  <c r="L18" i="7"/>
  <c r="K18" i="7"/>
  <c r="J18" i="7"/>
  <c r="I18" i="7"/>
  <c r="A18" i="7"/>
  <c r="AF17" i="7"/>
  <c r="AE17" i="7"/>
  <c r="AD17" i="7"/>
  <c r="AC17" i="7"/>
  <c r="AB17" i="7"/>
  <c r="AA17" i="7"/>
  <c r="Z17" i="7"/>
  <c r="Y17" i="7"/>
  <c r="X17" i="7"/>
  <c r="W17" i="7"/>
  <c r="V17" i="7"/>
  <c r="U17" i="7"/>
  <c r="T17" i="7"/>
  <c r="S17" i="7"/>
  <c r="R17" i="7"/>
  <c r="Q17" i="7"/>
  <c r="P17" i="7"/>
  <c r="O17" i="7"/>
  <c r="N17" i="7"/>
  <c r="M17" i="7"/>
  <c r="L17" i="7"/>
  <c r="K17" i="7"/>
  <c r="J17" i="7"/>
  <c r="I17" i="7"/>
  <c r="A17" i="7"/>
  <c r="AF16" i="7"/>
  <c r="AE16" i="7"/>
  <c r="AD16" i="7"/>
  <c r="AC16" i="7"/>
  <c r="AB16" i="7"/>
  <c r="AA16" i="7"/>
  <c r="Z16" i="7"/>
  <c r="Y16" i="7"/>
  <c r="X16" i="7"/>
  <c r="W16" i="7"/>
  <c r="V16" i="7"/>
  <c r="U16" i="7"/>
  <c r="T16" i="7"/>
  <c r="S16" i="7"/>
  <c r="R16" i="7"/>
  <c r="Q16" i="7"/>
  <c r="P16" i="7"/>
  <c r="O16" i="7"/>
  <c r="N16" i="7"/>
  <c r="M16" i="7"/>
  <c r="L16" i="7"/>
  <c r="K16" i="7"/>
  <c r="J16" i="7"/>
  <c r="I16" i="7"/>
  <c r="A16" i="7"/>
  <c r="AF15" i="7"/>
  <c r="AE15" i="7"/>
  <c r="AD15" i="7"/>
  <c r="AC15" i="7"/>
  <c r="AB15" i="7"/>
  <c r="AA15" i="7"/>
  <c r="Z15" i="7"/>
  <c r="Y15" i="7"/>
  <c r="X15" i="7"/>
  <c r="W15" i="7"/>
  <c r="V15" i="7"/>
  <c r="U15" i="7"/>
  <c r="T15" i="7"/>
  <c r="S15" i="7"/>
  <c r="R15" i="7"/>
  <c r="Q15" i="7"/>
  <c r="P15" i="7"/>
  <c r="O15" i="7"/>
  <c r="N15" i="7"/>
  <c r="M15" i="7"/>
  <c r="L15" i="7"/>
  <c r="K15" i="7"/>
  <c r="J15" i="7"/>
  <c r="I15" i="7"/>
  <c r="A15" i="7"/>
  <c r="AF14" i="7"/>
  <c r="AE14" i="7"/>
  <c r="AD14" i="7"/>
  <c r="AC14" i="7"/>
  <c r="AB14" i="7"/>
  <c r="AA14" i="7"/>
  <c r="Z14" i="7"/>
  <c r="Y14" i="7"/>
  <c r="X14" i="7"/>
  <c r="W14" i="7"/>
  <c r="V14" i="7"/>
  <c r="U14" i="7"/>
  <c r="T14" i="7"/>
  <c r="S14" i="7"/>
  <c r="R14" i="7"/>
  <c r="Q14" i="7"/>
  <c r="P14" i="7"/>
  <c r="O14" i="7"/>
  <c r="N14" i="7"/>
  <c r="M14" i="7"/>
  <c r="L14" i="7"/>
  <c r="K14" i="7"/>
  <c r="J14" i="7"/>
  <c r="I14" i="7"/>
  <c r="A14" i="7"/>
  <c r="AF13" i="7"/>
  <c r="AE13" i="7"/>
  <c r="AD13" i="7"/>
  <c r="AC13" i="7"/>
  <c r="AB13" i="7"/>
  <c r="AA13" i="7"/>
  <c r="Z13" i="7"/>
  <c r="Y13" i="7"/>
  <c r="X13" i="7"/>
  <c r="W13" i="7"/>
  <c r="V13" i="7"/>
  <c r="U13" i="7"/>
  <c r="T13" i="7"/>
  <c r="S13" i="7"/>
  <c r="R13" i="7"/>
  <c r="Q13" i="7"/>
  <c r="P13" i="7"/>
  <c r="O13" i="7"/>
  <c r="N13" i="7"/>
  <c r="M13" i="7"/>
  <c r="L13" i="7"/>
  <c r="K13" i="7"/>
  <c r="J13" i="7"/>
  <c r="I13" i="7"/>
  <c r="A13" i="7"/>
  <c r="AF12" i="7"/>
  <c r="AE12" i="7"/>
  <c r="AD12" i="7"/>
  <c r="AC12" i="7"/>
  <c r="AB12" i="7"/>
  <c r="AA12" i="7"/>
  <c r="Z12" i="7"/>
  <c r="Y12" i="7"/>
  <c r="X12" i="7"/>
  <c r="W12" i="7"/>
  <c r="V12" i="7"/>
  <c r="U12" i="7"/>
  <c r="T12" i="7"/>
  <c r="S12" i="7"/>
  <c r="R12" i="7"/>
  <c r="Q12" i="7"/>
  <c r="P12" i="7"/>
  <c r="O12" i="7"/>
  <c r="N12" i="7"/>
  <c r="M12" i="7"/>
  <c r="L12" i="7"/>
  <c r="K12" i="7"/>
  <c r="J12" i="7"/>
  <c r="I12" i="7"/>
  <c r="A12" i="7"/>
  <c r="AF11" i="7"/>
  <c r="AE11" i="7"/>
  <c r="AD11" i="7"/>
  <c r="AC11" i="7"/>
  <c r="AB11" i="7"/>
  <c r="AA11" i="7"/>
  <c r="Z11" i="7"/>
  <c r="Y11" i="7"/>
  <c r="X11" i="7"/>
  <c r="W11" i="7"/>
  <c r="V11" i="7"/>
  <c r="U11" i="7"/>
  <c r="T11" i="7"/>
  <c r="S11" i="7"/>
  <c r="R11" i="7"/>
  <c r="Q11" i="7"/>
  <c r="P11" i="7"/>
  <c r="O11" i="7"/>
  <c r="N11" i="7"/>
  <c r="M11" i="7"/>
  <c r="L11" i="7"/>
  <c r="K11" i="7"/>
  <c r="J11" i="7"/>
  <c r="I11" i="7"/>
  <c r="A11" i="7"/>
  <c r="G51" i="6"/>
  <c r="G50" i="6"/>
  <c r="G49" i="6"/>
  <c r="G48" i="6"/>
  <c r="G47" i="6"/>
  <c r="G46" i="6"/>
  <c r="G45" i="6"/>
  <c r="G44" i="6"/>
  <c r="G43" i="6"/>
  <c r="G42" i="6"/>
  <c r="G41" i="6"/>
  <c r="G40" i="6"/>
  <c r="G39" i="6"/>
  <c r="G38" i="6"/>
  <c r="G37" i="6"/>
  <c r="G36" i="6"/>
  <c r="G35" i="6"/>
  <c r="G34" i="6"/>
  <c r="G33" i="6"/>
  <c r="G32" i="6"/>
  <c r="G31" i="6"/>
  <c r="G30" i="6"/>
  <c r="G29" i="6"/>
  <c r="G28" i="6"/>
  <c r="G27" i="6"/>
  <c r="G26" i="6"/>
  <c r="G25" i="6"/>
  <c r="G24" i="6"/>
  <c r="G23" i="6"/>
  <c r="G22" i="6"/>
  <c r="G21" i="6"/>
  <c r="G20" i="6"/>
  <c r="G19" i="6"/>
  <c r="G18" i="6"/>
  <c r="G17" i="6"/>
  <c r="G16" i="6"/>
  <c r="G15" i="6"/>
  <c r="G14" i="6"/>
  <c r="G13" i="6"/>
  <c r="G12" i="6"/>
  <c r="G11" i="6"/>
  <c r="G10" i="6"/>
  <c r="G9" i="6"/>
  <c r="G8" i="6"/>
  <c r="G7" i="6"/>
  <c r="G6" i="6"/>
  <c r="G5" i="6"/>
  <c r="G4" i="6"/>
  <c r="G3" i="6"/>
  <c r="G2" i="6"/>
  <c r="F107" i="5"/>
  <c r="F106" i="5"/>
  <c r="D5" i="5"/>
  <c r="A66" i="3"/>
  <c r="A65" i="3"/>
  <c r="A64" i="3"/>
  <c r="A63" i="3"/>
  <c r="A62" i="3"/>
  <c r="A61" i="3"/>
  <c r="A60" i="3"/>
  <c r="A59" i="3"/>
  <c r="A58" i="3"/>
  <c r="A57" i="3"/>
  <c r="A56" i="3"/>
  <c r="A55" i="3"/>
  <c r="A54" i="3"/>
  <c r="A53" i="3"/>
  <c r="A52" i="3"/>
  <c r="A51" i="3"/>
  <c r="A50" i="3"/>
  <c r="A49" i="3"/>
  <c r="A48" i="3"/>
  <c r="A47" i="3"/>
  <c r="A46" i="3"/>
  <c r="A45" i="3"/>
  <c r="A44" i="3"/>
  <c r="A43" i="3"/>
  <c r="A42" i="3"/>
  <c r="A41" i="3"/>
  <c r="A40" i="3"/>
  <c r="A39" i="3"/>
  <c r="A38" i="3"/>
  <c r="A37" i="3"/>
  <c r="A36" i="3"/>
  <c r="A35" i="3"/>
  <c r="A34" i="3"/>
  <c r="A33" i="3"/>
  <c r="A32" i="3"/>
  <c r="A31" i="3"/>
  <c r="A30" i="3"/>
  <c r="A29" i="3"/>
  <c r="A28" i="3"/>
  <c r="A27" i="3"/>
  <c r="A26" i="3"/>
  <c r="A25" i="3"/>
  <c r="A24" i="3"/>
  <c r="A23" i="3"/>
  <c r="A22" i="3"/>
  <c r="A21" i="3"/>
  <c r="A20" i="3"/>
  <c r="A19" i="3"/>
  <c r="A18" i="3"/>
  <c r="A17" i="3"/>
  <c r="A16" i="3"/>
  <c r="A15" i="3"/>
  <c r="A14" i="3"/>
  <c r="A13" i="3"/>
  <c r="A12" i="3"/>
  <c r="A11" i="3"/>
  <c r="A10" i="3"/>
  <c r="J9" i="3"/>
  <c r="I9" i="3"/>
  <c r="H9" i="3"/>
  <c r="G9" i="3"/>
  <c r="F9" i="3"/>
  <c r="E9" i="3"/>
  <c r="D9" i="3"/>
  <c r="H66" i="7" s="1"/>
  <c r="C9" i="3"/>
  <c r="AF70" i="2"/>
  <c r="AE70" i="2"/>
  <c r="AD70" i="2"/>
  <c r="AC70" i="2"/>
  <c r="AB70" i="2"/>
  <c r="AA70" i="2"/>
  <c r="Z70" i="2"/>
  <c r="Y70" i="2"/>
  <c r="X70" i="2"/>
  <c r="W70" i="2"/>
  <c r="V70" i="2"/>
  <c r="U70" i="2"/>
  <c r="T70" i="2"/>
  <c r="S70" i="2"/>
  <c r="R70" i="2"/>
  <c r="Q70" i="2"/>
  <c r="P70" i="2"/>
  <c r="O70" i="2"/>
  <c r="N70" i="2"/>
  <c r="M70" i="2"/>
  <c r="L70" i="2"/>
  <c r="K70" i="2"/>
  <c r="J70" i="2"/>
  <c r="I70" i="2"/>
  <c r="AF69" i="2"/>
  <c r="AE69" i="2"/>
  <c r="AD69" i="2"/>
  <c r="AC69" i="2"/>
  <c r="AB69" i="2"/>
  <c r="AA69" i="2"/>
  <c r="Z69" i="2"/>
  <c r="Y69" i="2"/>
  <c r="X69" i="2"/>
  <c r="W69" i="2"/>
  <c r="V69" i="2"/>
  <c r="U69" i="2"/>
  <c r="T69" i="2"/>
  <c r="S69" i="2"/>
  <c r="R69" i="2"/>
  <c r="Q69" i="2"/>
  <c r="P69" i="2"/>
  <c r="O69" i="2"/>
  <c r="N69" i="2"/>
  <c r="M69" i="2"/>
  <c r="L69" i="2"/>
  <c r="K69" i="2"/>
  <c r="J69" i="2"/>
  <c r="I69" i="2"/>
  <c r="AF68" i="2"/>
  <c r="AE68" i="2"/>
  <c r="AD68" i="2"/>
  <c r="AC68" i="2"/>
  <c r="AB68" i="2"/>
  <c r="AA68" i="2"/>
  <c r="Z68" i="2"/>
  <c r="Y68" i="2"/>
  <c r="X68" i="2"/>
  <c r="W68" i="2"/>
  <c r="V68" i="2"/>
  <c r="U68" i="2"/>
  <c r="T68" i="2"/>
  <c r="S68" i="2"/>
  <c r="R68" i="2"/>
  <c r="Q68" i="2"/>
  <c r="P68" i="2"/>
  <c r="O68" i="2"/>
  <c r="N68" i="2"/>
  <c r="M68" i="2"/>
  <c r="L68" i="2"/>
  <c r="K68" i="2"/>
  <c r="J68" i="2"/>
  <c r="I68" i="2"/>
  <c r="F66" i="2"/>
  <c r="E66" i="2"/>
  <c r="F65" i="2"/>
  <c r="E65" i="2"/>
  <c r="F64" i="2"/>
  <c r="E64" i="2"/>
  <c r="F63" i="2"/>
  <c r="E63" i="2"/>
  <c r="F62" i="2"/>
  <c r="E62" i="2"/>
  <c r="F61" i="2"/>
  <c r="E61" i="2"/>
  <c r="F59" i="2"/>
  <c r="E59" i="2"/>
  <c r="F58" i="2"/>
  <c r="E58" i="2"/>
  <c r="F57" i="2"/>
  <c r="E57" i="2"/>
  <c r="F56" i="2"/>
  <c r="E56" i="2"/>
  <c r="F55" i="2"/>
  <c r="E55" i="2"/>
  <c r="F54" i="2"/>
  <c r="E54" i="2"/>
  <c r="F52" i="2"/>
  <c r="E52" i="2"/>
  <c r="F51" i="2"/>
  <c r="E51" i="2"/>
  <c r="F50" i="2"/>
  <c r="E50" i="2"/>
  <c r="F49" i="2"/>
  <c r="E49" i="2"/>
  <c r="F47" i="2"/>
  <c r="E47" i="2"/>
  <c r="F46" i="2"/>
  <c r="E46" i="2"/>
  <c r="F45" i="2"/>
  <c r="E45" i="2"/>
  <c r="F44" i="2"/>
  <c r="E44" i="2"/>
  <c r="F43" i="2"/>
  <c r="E43" i="2"/>
  <c r="F42" i="2"/>
  <c r="E42" i="2"/>
  <c r="F41" i="2"/>
  <c r="E41" i="2"/>
  <c r="F40" i="2"/>
  <c r="E40" i="2"/>
  <c r="F39" i="2"/>
  <c r="E39" i="2"/>
  <c r="F37" i="2"/>
  <c r="E37" i="2"/>
  <c r="F36" i="2"/>
  <c r="E36" i="2"/>
  <c r="H35" i="2"/>
  <c r="F35" i="2"/>
  <c r="E35" i="2"/>
  <c r="F33" i="2"/>
  <c r="E33" i="2"/>
  <c r="F32" i="2"/>
  <c r="E32" i="2"/>
  <c r="F31" i="2"/>
  <c r="E31" i="2"/>
  <c r="F30" i="2"/>
  <c r="E30" i="2"/>
  <c r="F29" i="2"/>
  <c r="E29" i="2"/>
  <c r="H28" i="2"/>
  <c r="F28" i="2" s="1"/>
  <c r="F27" i="2"/>
  <c r="E27" i="2"/>
  <c r="F26" i="2"/>
  <c r="E26" i="2"/>
  <c r="F24" i="2"/>
  <c r="E24" i="2"/>
  <c r="F23" i="2"/>
  <c r="E23" i="2"/>
  <c r="F22" i="2"/>
  <c r="E22" i="2"/>
  <c r="F21" i="2"/>
  <c r="E21" i="2"/>
  <c r="F20" i="2"/>
  <c r="E20" i="2"/>
  <c r="F19" i="2"/>
  <c r="E19" i="2"/>
  <c r="F18" i="2"/>
  <c r="E18" i="2"/>
  <c r="F17" i="2"/>
  <c r="E17" i="2"/>
  <c r="H16" i="2"/>
  <c r="F16" i="2" s="1"/>
  <c r="H15" i="2"/>
  <c r="F15" i="2" s="1"/>
  <c r="E15" i="2"/>
  <c r="F14" i="2"/>
  <c r="E14" i="2"/>
  <c r="F13" i="2"/>
  <c r="E13" i="2"/>
  <c r="H12" i="2"/>
  <c r="F12" i="2"/>
  <c r="E12" i="2"/>
  <c r="H11" i="2"/>
  <c r="F11" i="2" s="1"/>
  <c r="AF9" i="2"/>
  <c r="AE9" i="2"/>
  <c r="AD9" i="2"/>
  <c r="AC9" i="2"/>
  <c r="AB9" i="2"/>
  <c r="AA9" i="2"/>
  <c r="Z9" i="2"/>
  <c r="Y9" i="2"/>
  <c r="X9" i="2"/>
  <c r="W9" i="2"/>
  <c r="V9" i="2"/>
  <c r="U9" i="2"/>
  <c r="T9" i="2"/>
  <c r="S9" i="2"/>
  <c r="R9" i="2"/>
  <c r="Q9" i="2"/>
  <c r="P9" i="2"/>
  <c r="O9" i="2"/>
  <c r="N9" i="2"/>
  <c r="M9" i="2"/>
  <c r="L9" i="2"/>
  <c r="K9" i="2"/>
  <c r="J9" i="2"/>
  <c r="I9" i="2"/>
  <c r="H9" i="2"/>
  <c r="H8" i="2"/>
  <c r="B1" i="2"/>
  <c r="C50" i="1"/>
  <c r="D66" i="2" l="1"/>
  <c r="G66" i="2"/>
  <c r="H13" i="7"/>
  <c r="H17" i="7"/>
  <c r="H21" i="7"/>
  <c r="H26" i="7"/>
  <c r="H30" i="7"/>
  <c r="H35" i="7"/>
  <c r="H40" i="7"/>
  <c r="H44" i="7"/>
  <c r="H49" i="7"/>
  <c r="H54" i="7"/>
  <c r="H58" i="7"/>
  <c r="H63" i="7"/>
  <c r="E28" i="2"/>
  <c r="H68" i="2"/>
  <c r="H14" i="7"/>
  <c r="H18" i="7"/>
  <c r="H22" i="7"/>
  <c r="H27" i="7"/>
  <c r="H31" i="7"/>
  <c r="H36" i="7"/>
  <c r="H41" i="7"/>
  <c r="H45" i="7"/>
  <c r="H50" i="7"/>
  <c r="H55" i="7"/>
  <c r="H59" i="7"/>
  <c r="H64" i="7"/>
  <c r="H69" i="2"/>
  <c r="E16" i="2"/>
  <c r="H11" i="7"/>
  <c r="H15" i="7"/>
  <c r="H19" i="7"/>
  <c r="H23" i="7"/>
  <c r="H28" i="7"/>
  <c r="H32" i="7"/>
  <c r="H37" i="7"/>
  <c r="H42" i="7"/>
  <c r="H46" i="7"/>
  <c r="H51" i="7"/>
  <c r="H56" i="7"/>
  <c r="H61" i="7"/>
  <c r="H65" i="7"/>
  <c r="E11" i="2"/>
  <c r="H12" i="7"/>
  <c r="H16" i="7"/>
  <c r="H20" i="7"/>
  <c r="H24" i="7"/>
  <c r="H29" i="7"/>
  <c r="H33" i="7"/>
  <c r="H39" i="7"/>
  <c r="H43" i="7"/>
  <c r="H47" i="7"/>
  <c r="H52" i="7"/>
  <c r="H57" i="7"/>
  <c r="H62" i="7"/>
  <c r="G35" i="2" l="1"/>
  <c r="D35" i="2"/>
  <c r="G30" i="2"/>
  <c r="D30" i="2"/>
  <c r="D52" i="2"/>
  <c r="G52" i="2"/>
  <c r="G26" i="2"/>
  <c r="D26" i="2"/>
  <c r="G21" i="2"/>
  <c r="D21" i="2"/>
  <c r="G32" i="2"/>
  <c r="D32" i="2"/>
  <c r="G54" i="2"/>
  <c r="D54" i="2"/>
  <c r="D39" i="2"/>
  <c r="G39" i="2"/>
  <c r="G65" i="2"/>
  <c r="D65" i="2"/>
  <c r="G28" i="2"/>
  <c r="D28" i="2"/>
  <c r="D59" i="2"/>
  <c r="G59" i="2"/>
  <c r="G22" i="2"/>
  <c r="D22" i="2"/>
  <c r="G49" i="2"/>
  <c r="D49" i="2"/>
  <c r="D13" i="2"/>
  <c r="G13" i="2"/>
  <c r="D24" i="2"/>
  <c r="G24" i="2"/>
  <c r="D15" i="2"/>
  <c r="G15" i="2"/>
  <c r="D20" i="2"/>
  <c r="G20" i="2"/>
  <c r="G27" i="2"/>
  <c r="D27" i="2"/>
  <c r="D33" i="2"/>
  <c r="G33" i="2"/>
  <c r="G61" i="2"/>
  <c r="D61" i="2"/>
  <c r="G23" i="2"/>
  <c r="D23" i="2"/>
  <c r="D55" i="2"/>
  <c r="G55" i="2"/>
  <c r="G18" i="2"/>
  <c r="D18" i="2"/>
  <c r="G44" i="2"/>
  <c r="D44" i="2"/>
  <c r="D62" i="2"/>
  <c r="G62" i="2"/>
  <c r="G51" i="2"/>
  <c r="D51" i="2"/>
  <c r="D45" i="2"/>
  <c r="G45" i="2"/>
  <c r="D57" i="2"/>
  <c r="G57" i="2"/>
  <c r="G46" i="2"/>
  <c r="D46" i="2"/>
  <c r="H70" i="2"/>
  <c r="D11" i="2"/>
  <c r="G11" i="2"/>
  <c r="D41" i="2"/>
  <c r="G41" i="2"/>
  <c r="G16" i="2"/>
  <c r="D16" i="2"/>
  <c r="G42" i="2"/>
  <c r="D42" i="2"/>
  <c r="D36" i="2"/>
  <c r="G36" i="2"/>
  <c r="G63" i="2"/>
  <c r="D63" i="2"/>
  <c r="D47" i="2"/>
  <c r="G47" i="2"/>
  <c r="G12" i="2"/>
  <c r="D12" i="2"/>
  <c r="G37" i="2"/>
  <c r="D37" i="2"/>
  <c r="D31" i="2"/>
  <c r="G31" i="2"/>
  <c r="G58" i="2"/>
  <c r="D58" i="2"/>
  <c r="D43" i="2"/>
  <c r="G43" i="2"/>
  <c r="D64" i="2"/>
  <c r="G64" i="2"/>
  <c r="G17" i="2"/>
  <c r="D17" i="2"/>
  <c r="D29" i="2"/>
  <c r="G29" i="2"/>
  <c r="G56" i="2"/>
  <c r="D56" i="2"/>
  <c r="G19" i="2"/>
  <c r="D19" i="2"/>
  <c r="D50" i="2"/>
  <c r="G50" i="2"/>
  <c r="G14" i="2"/>
  <c r="D14" i="2"/>
  <c r="G40" i="2"/>
  <c r="D40" i="2"/>
</calcChain>
</file>

<file path=xl/sharedStrings.xml><?xml version="1.0" encoding="utf-8"?>
<sst xmlns="http://schemas.openxmlformats.org/spreadsheetml/2006/main" count="774" uniqueCount="503">
  <si>
    <t>[Insert Company Logo Here]</t>
  </si>
  <si>
    <t>TRAINING AND COMPETENCE MATRIX</t>
  </si>
  <si>
    <t>ARB-HR-022  ·  Version 2.0  ·  Issued [DD/MM/YYYY]  ·  Review [DD/MM/YYYY]  ·  Read with the Health and Safety Policy ARB-POL-01</t>
  </si>
  <si>
    <t>SETTINGS – FILL THESE IN FIRST</t>
  </si>
  <si>
    <t>Company name</t>
  </si>
  <si>
    <t>[COMPANY NAME]</t>
  </si>
  <si>
    <t>"Due soon" warning (days)</t>
  </si>
  <si>
    <t>White cells with blue or red text are yours to change. 90 days gives time to book a course. Some firms use 60.</t>
  </si>
  <si>
    <t>AT A GLANCE</t>
  </si>
  <si>
    <t>What it is for</t>
  </si>
  <si>
    <t>One place to see who holds which ticket, when each one runs out or needs a refresher, and what training to book next.</t>
  </si>
  <si>
    <t>Who fills it in</t>
  </si>
  <si>
    <t>The Manager. Team Leaders tell the Manager when someone passes a course, loses a card, or starts new work.</t>
  </si>
  <si>
    <t>When</t>
  </si>
  <si>
    <t>When someone starts or leaves, after every course, and a full check every quarter (see "Who updates it" below).</t>
  </si>
  <si>
    <t>Time needed</t>
  </si>
  <si>
    <t>About 1 hour to set up for a small team. About 15 minutes for each quarterly check.</t>
  </si>
  <si>
    <t>You will need</t>
  </si>
  <si>
    <t>Copies of everyone’s certificates and cards, and the Role requirements tab filled in.</t>
  </si>
  <si>
    <t>Where it goes (storage and retention)</t>
  </si>
  <si>
    <t>A secure, password-protected HR or H&amp;S folder that only the Manager and office can open. Keep past versions for [owner to set, for example 6 years] as evidence for audits and claims.</t>
  </si>
  <si>
    <t>HOW TO USE IT – 5 STEPS</t>
  </si>
  <si>
    <t>1  Add your team</t>
  </si>
  <si>
    <t>On the Matrix tab, type each person’s name, role, PAYE or Subcontractor, and start date in rows 5 to 8. There is room for 25 people.</t>
  </si>
  <si>
    <t>2  Say what each role needs</t>
  </si>
  <si>
    <t>On the Role requirements tab, choose Required, Recommended or Not needed for each role. Our suggestions are filled in. Check them and change them.</t>
  </si>
  <si>
    <t>3  Enter the dates</t>
  </si>
  <si>
    <t>In each person’s column, type the date the ticket EXPIRES or the refresher is DUE (DD/MM/YYYY). If it is not needed, type N/A. Use the date calculator below if the certificate has no expiry.</t>
  </si>
  <si>
    <t>4  Read the colours</t>
  </si>
  <si>
    <t>Colours update by themselves every day. Work through red first, then blue, then amber.</t>
  </si>
  <si>
    <t>5  Book the training</t>
  </si>
  <si>
    <t>Add each course to the Training plan tab. Set Status to Booked and the Matrix cell turns purple. When it is done, type the new date in the Matrix and set Status to Completed.</t>
  </si>
  <si>
    <t>WHAT THE COLOURS MEAN</t>
  </si>
  <si>
    <t>In date</t>
  </si>
  <si>
    <t>The date is more than the warning period away (90 days unless you change it).</t>
  </si>
  <si>
    <t>Due soon</t>
  </si>
  <si>
    <t>Expires or refresher due within the warning period. Book it now.</t>
  </si>
  <si>
    <t>Expired</t>
  </si>
  <si>
    <t>The date has passed. Do not let the person do that task until it is sorted, unless a competent person supervises them for training.</t>
  </si>
  <si>
    <t>Booked / in progress</t>
  </si>
  <si>
    <t>Due soon, expired or missing, but a course is on the Training plan as Booked or In progress.</t>
  </si>
  <si>
    <t>Missing</t>
  </si>
  <si>
    <t>The person’s role needs this, but there is no date. Add the date, or find the certificate.</t>
  </si>
  <si>
    <t>Not needed</t>
  </si>
  <si>
    <t>N/A typed in, or blank and the role does not need it.</t>
  </si>
  <si>
    <t>Other colours</t>
  </si>
  <si>
    <t>Purple-shaded cells calculate by themselves, so do not type in them. Grey italic entries are examples. Delete them before use.</t>
  </si>
  <si>
    <t>WHO UPDATES IT AND HOW OFTEN</t>
  </si>
  <si>
    <t>Owner of the matrix</t>
  </si>
  <si>
    <t>The Manager keeps it up to date. Team Leaders check it before a job, so only people with in-date tickets do each task.</t>
  </si>
  <si>
    <t>Quarterly check</t>
  </si>
  <si>
    <t>Every quarter, the Manager reviews the whole matrix, books training, and saves a dated copy. This follows the monitoring arrangements in the Health and Safety Policy ARB-POL-01.</t>
  </si>
  <si>
    <t>Straight away</t>
  </si>
  <si>
    <t>When someone starts, leaves, passes a course, changes role, or loses a card. Before a tender or audit, check nothing is red.</t>
  </si>
  <si>
    <t>IMPORTANT – EVIDENCE</t>
  </si>
  <si>
    <t>Hold full certificates</t>
  </si>
  <si>
    <t>YOU MUST HOLD THE FULL CERTIFICATE ON FILE. ID cards on their own are not accepted for some audits, accreditations and PQQs. If a certificate is lost, ask the issuer for a replacement.</t>
  </si>
  <si>
    <t>Check they are real</t>
  </si>
  <si>
    <t>Check new certificates with the awarding body’s online checker where there is one, for example the Lantra card checker. Note the date you checked.</t>
  </si>
  <si>
    <t>Subcontractors</t>
  </si>
  <si>
    <t>Ask for copies before they start (see Subcontractor Onboarding ARB-HR-008). Their tickets must be in date for the work you give them.</t>
  </si>
  <si>
    <t>No expiry ≠ no refresher</t>
  </si>
  <si>
    <t>City &amp; Guilds NPTC certificates do not expire. HSE still recommends refresher training: every 5 years for full-time chainsaw users and every 2–3 years for occasional users (INDG317). Record the refresher-due date.</t>
  </si>
  <si>
    <t>DATA PROTECTION</t>
  </si>
  <si>
    <t>Keep it secure</t>
  </si>
  <si>
    <t>This matrix holds personal data. Store it securely, limit who can open it, and do not email it around. Follow the Data Protection Policy ARB-POL-04.</t>
  </si>
  <si>
    <t>Keep it to training</t>
  </si>
  <si>
    <t>Do not add health details, DBS results or home addresses here. Record only that a DBS check was done and when it is due again.</t>
  </si>
  <si>
    <t>Leavers</t>
  </si>
  <si>
    <t>When someone leaves, move their column to an archive copy and keep it for the retention period above, then delete it.</t>
  </si>
  <si>
    <t>WHAT THIS MEANS FOR YOU</t>
  </si>
  <si>
    <t>Example 1</t>
  </si>
  <si>
    <t>Sam climbs full-time. His CS38 certificate is dated 10/05/2021 and never expires. The refresher is every 5 years, so type 10/05/2026. That date has passed, so it shows red. Book his refresher and it turns purple.</t>
  </si>
  <si>
    <t>Example 2</t>
  </si>
  <si>
    <t>Priya’s EFAW +F certificate expires on 14/03/2027. Type 14/03/2027. It goes amber in mid-December and red after 14/03/2027.</t>
  </si>
  <si>
    <t>Example 3</t>
  </si>
  <si>
    <t>Jo is a groundsperson and never sprays. Type N/A in Jo’s PA1 and PA6A cells, or set PA1 to Not needed for Groundsperson on the Role requirements tab.</t>
  </si>
  <si>
    <t>DATE CALCULATOR – FOR TICKETS WITH NO EXPIRY DATE</t>
  </si>
  <si>
    <t>Date of certificate or last refresher</t>
  </si>
  <si>
    <t>Refresher interval (years)</t>
  </si>
  <si>
    <t>Refresher due – type this date into the Matrix</t>
  </si>
  <si>
    <t>SUPPORT AND DOCUMENT CONTROL</t>
  </si>
  <si>
    <t>Reasonable adjustments</t>
  </si>
  <si>
    <t>If you would like this in a different format, or someone to go through it with you, just ask.</t>
  </si>
  <si>
    <t>About this template</t>
  </si>
  <si>
    <t>Arborella Consultancy Ltd provides this template as documentation support. It is not training advice. Your training provider and competent person decide what training each task needs. Qualification facts checked 27/09/2026.</t>
  </si>
  <si>
    <t>Related documents</t>
  </si>
  <si>
    <t>ARB-POL-01 Health and Safety Policy · ARB-POL-04 Data Protection Policy · ARB-POL-19 Subcontractors Policy · ARB-HR-006 Induction Checklist · ARB-HR-008 Subcontractor Onboarding · ARB-HR-009 Technical Induction · ARB-HR-014 CPD Record · ARB-EQ-012 Register of Equipment</t>
  </si>
  <si>
    <t>Version 1.0 – 01/07/2026</t>
  </si>
  <si>
    <t>Arborella Consultancy Ltd – Initial release.</t>
  </si>
  <si>
    <t>Version 2.0 – 27/09/2026</t>
  </si>
  <si>
    <t>Arborella Consultancy Ltd – Rebuilt with date-driven colours, role requirements, training plan and a checked qualification reference. "5 years until expiry" for NPTC/Lantra corrected to "recommended refresher". Legacy CS codes mapped to current City &amp; Guilds numbers where confirmed.</t>
  </si>
  <si>
    <t>[Next version – date]</t>
  </si>
  <si>
    <t>[Who – what changed]</t>
  </si>
  <si>
    <t>ARB-HR-022 v2.0  ·  Type the EXPIRY or REFRESHER-DUE date in each cell (DD/MM/YYYY), or N/A  ·  Green in date · Amber due soon · Red expired · Purple booked · Blue missing · Grey not needed  ·  Full certificates must be held on file – ID cards alone are not enough for some audits</t>
  </si>
  <si>
    <t>Personal data – store securely (ARB-POL-04). Do not add health details.</t>
  </si>
  <si>
    <t>TEAM – one column per person (PAYE and subcontractors)</t>
  </si>
  <si>
    <t>Name</t>
  </si>
  <si>
    <t>← Type names in the yellow row</t>
  </si>
  <si>
    <t>EXAMPLE – A. Climber</t>
  </si>
  <si>
    <t>Role</t>
  </si>
  <si>
    <t>Climber</t>
  </si>
  <si>
    <t>PAYE or Subcontractor</t>
  </si>
  <si>
    <t>PAYE</t>
  </si>
  <si>
    <t>Start date</t>
  </si>
  <si>
    <t>Qualification or training</t>
  </si>
  <si>
    <t>Current code</t>
  </si>
  <si>
    <t>Refresher (years)</t>
  </si>
  <si>
    <t>People who need it</t>
  </si>
  <si>
    <t>CHAINSAW AND AERIAL</t>
  </si>
  <si>
    <t>CS30 – Chainsaw maintenance and cross-cutting</t>
  </si>
  <si>
    <t>0039-20</t>
  </si>
  <si>
    <t>5 / 2–3</t>
  </si>
  <si>
    <t>CS31 – Felling small trees (up to 380 mm)</t>
  </si>
  <si>
    <t>0039-21</t>
  </si>
  <si>
    <t>CS32 – Felling medium trees (380–760 mm)</t>
  </si>
  <si>
    <t>0039-33</t>
  </si>
  <si>
    <t>CS43 – Felling large trees</t>
  </si>
  <si>
    <t>CS43 – check</t>
  </si>
  <si>
    <t>CS38 – Tree climbing and aerial rescue</t>
  </si>
  <si>
    <t>0039-22</t>
  </si>
  <si>
    <t>CS39 – Chainsaw from a rope and harness</t>
  </si>
  <si>
    <t>0039-23</t>
  </si>
  <si>
    <t>CS40 – Aerial tree pruning</t>
  </si>
  <si>
    <t>0039-31</t>
  </si>
  <si>
    <t>CS41 – Aerial tree rigging</t>
  </si>
  <si>
    <t>0039-32</t>
  </si>
  <si>
    <t>CS42</t>
  </si>
  <si>
    <t>CS42 – check</t>
  </si>
  <si>
    <t>CS45 – Arboricultural ground worker</t>
  </si>
  <si>
    <t>0039-24</t>
  </si>
  <si>
    <t>CS48 – Powered pole pruner</t>
  </si>
  <si>
    <t>0039-26*</t>
  </si>
  <si>
    <t>Arb dismantling operations</t>
  </si>
  <si>
    <t>0039-23 + 0039-32</t>
  </si>
  <si>
    <t>NEW – Chainsaw from a MEWP</t>
  </si>
  <si>
    <t>0039-38</t>
  </si>
  <si>
    <t>[Add your own – chainsaw and aerial]</t>
  </si>
  <si>
    <t>MACHINERY</t>
  </si>
  <si>
    <t>Tractor (units 205 and 206)</t>
  </si>
  <si>
    <t>0014-31*</t>
  </si>
  <si>
    <t>Company</t>
  </si>
  <si>
    <t>MEWP operator</t>
  </si>
  <si>
    <t>IPAF PAL / 0017-03</t>
  </si>
  <si>
    <t>5</t>
  </si>
  <si>
    <t>Woodchipper</t>
  </si>
  <si>
    <t>0020-61</t>
  </si>
  <si>
    <t>Stump grinder</t>
  </si>
  <si>
    <t>0020-59</t>
  </si>
  <si>
    <t>Hedge cutter</t>
  </si>
  <si>
    <t>0014-34 / 0014-36</t>
  </si>
  <si>
    <t>Brushcutter / trimmer</t>
  </si>
  <si>
    <t>0014-26</t>
  </si>
  <si>
    <t>Remote control mower</t>
  </si>
  <si>
    <t>Check</t>
  </si>
  <si>
    <t>[Add your own – machinery]</t>
  </si>
  <si>
    <t>FIRST AID AND RESCUE</t>
  </si>
  <si>
    <t>First aid + forestry (+F)</t>
  </si>
  <si>
    <t>EFAW+F / FAW+F</t>
  </si>
  <si>
    <t>3</t>
  </si>
  <si>
    <t>NEW – First aid annual refresher</t>
  </si>
  <si>
    <t>Refresher</t>
  </si>
  <si>
    <t>1</t>
  </si>
  <si>
    <t>[Add your own – first aid and rescue]</t>
  </si>
  <si>
    <t>HIGHWAYS AND UTILITIES</t>
  </si>
  <si>
    <t>Traffic management (TM)</t>
  </si>
  <si>
    <t>e.g. NHSS 12D</t>
  </si>
  <si>
    <t>NRSWA – Unit 010 (Supervisor S1)</t>
  </si>
  <si>
    <t>S1 (010)</t>
  </si>
  <si>
    <t>NRSWA – Unit 002 (Operative O1)</t>
  </si>
  <si>
    <t>O1 (002)</t>
  </si>
  <si>
    <t>Utility arboriculture – 301</t>
  </si>
  <si>
    <t>0038 series*</t>
  </si>
  <si>
    <t>Per contract</t>
  </si>
  <si>
    <t>Utility arboriculture – 302</t>
  </si>
  <si>
    <t>Utility arboriculture – 303</t>
  </si>
  <si>
    <t>Utility arboriculture – 304</t>
  </si>
  <si>
    <t>Utility arboriculture – 305</t>
  </si>
  <si>
    <t>[Add your own – highways and utilities]</t>
  </si>
  <si>
    <t>PESTICIDES</t>
  </si>
  <si>
    <t>PA1 – Pesticides foundation</t>
  </si>
  <si>
    <t>0216-49</t>
  </si>
  <si>
    <t>CPD</t>
  </si>
  <si>
    <t>N/A</t>
  </si>
  <si>
    <t>PA6A – Hand-held pesticide application</t>
  </si>
  <si>
    <t>0216-54</t>
  </si>
  <si>
    <t>PA9 – Pesticide mists, fogs and smokes</t>
  </si>
  <si>
    <t>0216-57</t>
  </si>
  <si>
    <t>[Add your own – pesticides]</t>
  </si>
  <si>
    <t>CONSTRUCTION SITE AND GENERAL</t>
  </si>
  <si>
    <t>CSCS card</t>
  </si>
  <si>
    <t>CSCS / LISS</t>
  </si>
  <si>
    <t>Per card</t>
  </si>
  <si>
    <t>CSCS test (CITB HS&amp;E test)</t>
  </si>
  <si>
    <t>CITB HS&amp;E</t>
  </si>
  <si>
    <t>2</t>
  </si>
  <si>
    <t>ROLO</t>
  </si>
  <si>
    <t>ROLO (BALI)</t>
  </si>
  <si>
    <t>DBS check</t>
  </si>
  <si>
    <t>DBS</t>
  </si>
  <si>
    <t>Per client</t>
  </si>
  <si>
    <t>Manual handling</t>
  </si>
  <si>
    <t>Any provider</t>
  </si>
  <si>
    <t>3 (company)</t>
  </si>
  <si>
    <t>[Add your own – construction site and general]</t>
  </si>
  <si>
    <t>MANAGEMENT AND INSPECTION</t>
  </si>
  <si>
    <t>LOLER examiner (climbing and rigging kit)</t>
  </si>
  <si>
    <t>Lantra</t>
  </si>
  <si>
    <t>Tree inspection</t>
  </si>
  <si>
    <t>Lantra PTI</t>
  </si>
  <si>
    <t>Arb/forestry Level 2</t>
  </si>
  <si>
    <t>0077-02 / 0083-71</t>
  </si>
  <si>
    <t>—</t>
  </si>
  <si>
    <t>Arb/forestry Level 3</t>
  </si>
  <si>
    <t>0077-03 / 0083-81</t>
  </si>
  <si>
    <t>Arb Level 4</t>
  </si>
  <si>
    <t>L4 (SEG/ABC)</t>
  </si>
  <si>
    <t>[Add your own – management and inspection]</t>
  </si>
  <si>
    <t>Expired – per person</t>
  </si>
  <si>
    <t>Due soon – per person</t>
  </si>
  <si>
    <t>Missing – per person</t>
  </si>
  <si>
    <t>Grey italic column = example person. Delete it (select the cells in rows 5–8 and the dates, press Delete) before use.</t>
  </si>
  <si>
    <t>Refresher "5 / 2–3" = every 5 years for full-time users, 2–3 years for occasional users (HSE INDG317).  * = check the legacy unit match with your training provider.  Full titles and sources: Qualifications reference tab.</t>
  </si>
  <si>
    <t>ROLE REQUIREMENTS – "REQUIRED FOR ROLE?"</t>
  </si>
  <si>
    <t>Choose Required, Recommended or Not needed for each role. The Matrix uses this to show Missing (blue) and Not needed (grey). Grey italic entries are OUR SUGGESTIONS ONLY – check them against your risk assessments and change them. Rows match the Matrix, so do not insert or delete rows here.</t>
  </si>
  <si>
    <t>KEY</t>
  </si>
  <si>
    <t>Required – shows blue on the Matrix if there is no date</t>
  </si>
  <si>
    <t>Recommended – no warning if blank</t>
  </si>
  <si>
    <t>Not needed (or blank) – blank cells show grey</t>
  </si>
  <si>
    <t>Qualification (follows the Matrix)</t>
  </si>
  <si>
    <t>Required</t>
  </si>
  <si>
    <t>Recommended</t>
  </si>
  <si>
    <t>QUALIFICATIONS REFERENCE</t>
  </si>
  <si>
    <t>Checked by Arborella Consultancy Ltd on 27/09/2026 against awarding body, HSE and scheme sources (listed at the bottom). Codes and rules change. Confirm with your training provider before relying on a code. "Check current code with your training provider" = we could not confirm the current number.</t>
  </si>
  <si>
    <t>KEY CORRECTION: the original said "NPTC/LANTRA = 5 YEARS UNTIL EXPIRY". City &amp; Guilds NPTC certificates do NOT expire. HSE recommends refresher training (every 5 years for full-time chainsaw users, 2–3 years for occasional users), and some clients and card schemes ask for it.</t>
  </si>
  <si>
    <t>Group</t>
  </si>
  <si>
    <t>Qualification (as on Matrix)</t>
  </si>
  <si>
    <t>Legacy / original code</t>
  </si>
  <si>
    <t>Current code and awarding body</t>
  </si>
  <si>
    <t>What it is</t>
  </si>
  <si>
    <t>Does it expire?</t>
  </si>
  <si>
    <t>Validity or recommended refresher</t>
  </si>
  <si>
    <t>Source (see list below)</t>
  </si>
  <si>
    <t>Notes</t>
  </si>
  <si>
    <t>Chainsaw and aerial</t>
  </si>
  <si>
    <t>CS30 / units 201, 202</t>
  </si>
  <si>
    <t>City &amp; Guilds NPTC 0039-20 Level 2 Certificate of Competence in Chainsaw Maintenance and Cross-cutting</t>
  </si>
  <si>
    <t>The starting chainsaw ticket: safe checks, maintenance, starting and cross-cutting felled timber.</t>
  </si>
  <si>
    <t>No expiry – recommended refresher</t>
  </si>
  <si>
    <t>Full-time users: every 5 years. Occasional users: every 2–3 years (HSE).</t>
  </si>
  <si>
    <t>[1], [2], [3]</t>
  </si>
  <si>
    <t>Replaced the older 0020-01/02/03 awards. Old CS30 certificates are still valid.</t>
  </si>
  <si>
    <t>CS31 / unit 203</t>
  </si>
  <si>
    <t>City &amp; Guilds NPTC 0039-21 Level 2 Certificate of Competence in Felling Small Trees up to 380mm</t>
  </si>
  <si>
    <t>Felling and processing trees up to 380 mm diameter. Needs CS30 first.</t>
  </si>
  <si>
    <t>Replaced 0020-04.</t>
  </si>
  <si>
    <t>CS32 / unit 301</t>
  </si>
  <si>
    <t>City &amp; Guilds NPTC 0039-33 Level 3 Certificate of Competence in Felling and Processing Medium Trees (over 380 mm up to 760 mm)</t>
  </si>
  <si>
    <t>Felling and processing trees from 380 mm to 760 mm.</t>
  </si>
  <si>
    <t>Replaced 0021-01.</t>
  </si>
  <si>
    <t>CS43 / unit 302</t>
  </si>
  <si>
    <t>Legacy code kept. Check current code with your training provider.</t>
  </si>
  <si>
    <t>Felling larger trees (over the medium-tree range).</t>
  </si>
  <si>
    <t>[1], [2]</t>
  </si>
  <si>
    <t>The current large-tree qualification is 0039-34 (over 760 mm). We could not confirm that it replaces CS43/302, so ask your provider.</t>
  </si>
  <si>
    <t>CS38 / units 206, 306</t>
  </si>
  <si>
    <t>City &amp; Guilds NPTC 0039-22 Level 2 Certificate of Competence in Climbing Trees and Aerial Rescue</t>
  </si>
  <si>
    <t>Climbing with rope and harness, and rescuing a casualty from a tree.</t>
  </si>
  <si>
    <t>Full-time users: every 5 years. Occasional users: every 2–3 years (HSE). Practise aerial rescue regularly.</t>
  </si>
  <si>
    <t>Replaced 0020-13, 0021-06 and 0020-07.</t>
  </si>
  <si>
    <t>CS39 / unit 308</t>
  </si>
  <si>
    <t>City &amp; Guilds NPTC 0039-23 Level 2 Certificate of Competence in Using a Chainsaw from a Rope and Harness</t>
  </si>
  <si>
    <t>Using a top-handled chainsaw while climbing. Needs CS38 first.</t>
  </si>
  <si>
    <t>Replaced 0021-08.</t>
  </si>
  <si>
    <t>CS40 / unit 307</t>
  </si>
  <si>
    <t>City &amp; Guilds NPTC 0039-31 Level 3 Certificate of Competence in Aerial Tree Pruning</t>
  </si>
  <si>
    <t>Pruning in the crown to good practice (for example crown thinning and reduction).</t>
  </si>
  <si>
    <t>Replaced 0021-07.</t>
  </si>
  <si>
    <t>CS41 / unit 309</t>
  </si>
  <si>
    <t>City &amp; Guilds NPTC 0039-32 Level 3 Certificate of Competence in Aerial Tree Rigging</t>
  </si>
  <si>
    <t>Rigging systems for lowering sections in a controlled dismantle.</t>
  </si>
  <si>
    <t>Replaced 0021-09.</t>
  </si>
  <si>
    <t>Legacy NPTC chainsaw/aerial unit. The original matrix did not say what it covers.</t>
  </si>
  <si>
    <t>[1]</t>
  </si>
  <si>
    <t>Owner: write the full title from the certificate in the Matrix row name.</t>
  </si>
  <si>
    <t>CS45 / unit 207</t>
  </si>
  <si>
    <t>City &amp; Guilds NPTC 0039-24 Level 2 Certificate of Competence for Arboricultural Ground Worker</t>
  </si>
  <si>
    <t>Ground support for climbers: rigging on the ground, lowering, site safety.</t>
  </si>
  <si>
    <t>Replaced 0020-08 and 0020-11.</t>
  </si>
  <si>
    <t>CS48 (later unit 205)</t>
  </si>
  <si>
    <t>City &amp; Guilds NPTC 0039-26 Level 2 Certificate of Competence in Powered Pole Pruner Maintenance and Operation</t>
  </si>
  <si>
    <t>Maintaining and using a powered pole pruner from the ground.</t>
  </si>
  <si>
    <t>One source also lists CS48 against 0039-25 Branch Removal and Crown Breakdown. Confirm with your provider.</t>
  </si>
  <si>
    <t>Not a single code</t>
  </si>
  <si>
    <t>No single qualification. Usually shown by CS39 (0039-23) plus CS41 Aerial Tree Rigging (0039-32). Check current code with your training provider.</t>
  </si>
  <si>
    <t>Taking a tree down in sections from a rope and harness.</t>
  </si>
  <si>
    <t>Owner decides what evidence counts for this row.</t>
  </si>
  <si>
    <t>City &amp; Guilds NPTC 0039-38 Level 3 Certificate of Competence in Use of a Chainsaw from a Mobile Elevating Work Platform (MEWP)</t>
  </si>
  <si>
    <t>Using a chainsaw from a MEWP basket. Added in version 2.0.</t>
  </si>
  <si>
    <t>Also needs the MEWP operator training in the Machinery group.</t>
  </si>
  <si>
    <t>Machinery</t>
  </si>
  <si>
    <t>205 &amp; 206</t>
  </si>
  <si>
    <t>City &amp; Guilds NPTC 0014-31 Level 2 Certificate of Competence in Tractor Driving and Related Operations. Check current code with your training provider.</t>
  </si>
  <si>
    <t>Driving a tractor and using it with attachments.</t>
  </si>
  <si>
    <t>No expiry – company refresher</t>
  </si>
  <si>
    <t>No official interval found. Set a company interval.</t>
  </si>
  <si>
    <t>[4], [16]</t>
  </si>
  <si>
    <t>Legacy units 205/206 could not be matched to a current number.</t>
  </si>
  <si>
    <t>IPAF / C&amp;G</t>
  </si>
  <si>
    <t>IPAF PAL card (for example 1b, 3a, 3b), or City &amp; Guilds NPTC 0017-03 Level 2 Award in the Safe Use of a Mobile Elevating Work Platform</t>
  </si>
  <si>
    <t>Operating a mobile elevating work platform (cherry picker).</t>
  </si>
  <si>
    <t>IPAF PAL: fixed expiry. C&amp;G: no expiry</t>
  </si>
  <si>
    <t>IPAF PAL card: 5 years. City &amp; Guilds: set a company refresher.</t>
  </si>
  <si>
    <t>[11], [4]</t>
  </si>
  <si>
    <t>Enter the card expiry date. Many construction sites ask for IPAF.</t>
  </si>
  <si>
    <t>City &amp; Guilds NPTC 0020-61 Level 2 Award in the Safe Use of a Manually Fed Woodchipper</t>
  </si>
  <si>
    <t>Safe use, feeding and daily checks of a manually fed chipper.</t>
  </si>
  <si>
    <t>No official interval found. 5 years keeps it in line with chainsaw refresher guidance.</t>
  </si>
  <si>
    <t>Replaced 0020-57 and 0020-58. Young and new staff need close supervision on chippers.</t>
  </si>
  <si>
    <t>City &amp; Guilds NPTC 0020-59 Level 2 Award in the Safe Use of Stump Grinders</t>
  </si>
  <si>
    <t>Safe use of pedestrian or tracked stump grinders.</t>
  </si>
  <si>
    <t>Hand-held: City &amp; Guilds NPTC 0014-34 Safe Use of Hand Held Hedge Cutters. Tractor-mounted: 0014-36 Safe Use of Tractor Mounted Hedge Cutters</t>
  </si>
  <si>
    <t>Safe use of hedge cutters. The original did not say which type.</t>
  </si>
  <si>
    <t>Owner: split into two rows if you use both types.</t>
  </si>
  <si>
    <t>City &amp; Guilds NPTC 0014-26 Level 2 Award in the Safe Use of Brush-cutters and Trimmers</t>
  </si>
  <si>
    <t>Safe use of brushcutters and strimmers, including blade fitting.</t>
  </si>
  <si>
    <t>No current code confirmed. Check current code with your training provider.</t>
  </si>
  <si>
    <t>Operating a remote-controlled slope mower.</t>
  </si>
  <si>
    <t>Check with provider</t>
  </si>
  <si>
    <t>Follow the provider or manufacturer training. Set a company interval.</t>
  </si>
  <si>
    <t>[16]</t>
  </si>
  <si>
    <t>Manufacturer or dealer training may be the only option for some models.</t>
  </si>
  <si>
    <t>First aid and rescue</t>
  </si>
  <si>
    <t>Emergency First Aid at Work +F (1 day) or First Aid at Work +F (3 days). Offered by Lantra and other regulated first aid providers, to the FISA / Forestry Commission +F standard</t>
  </si>
  <si>
    <t>First aid for tree work: major bleeding, crush injuries, hypothermia, aerial casualties, Lyme disease awareness.</t>
  </si>
  <si>
    <t>Yes – fixed expiry</t>
  </si>
  <si>
    <t>Certificate valid 3 years. HSE strongly recommends an annual refresher.</t>
  </si>
  <si>
    <t>[5], [6]</t>
  </si>
  <si>
    <t>Enter the certificate expiry date. Track the annual refresher on the next row.</t>
  </si>
  <si>
    <t>Short refresher from a first aid provider (not a qualification)</t>
  </si>
  <si>
    <t>Keeps first aid skills fresh between 3-yearly requalifications. Added in version 2.0.</t>
  </si>
  <si>
    <t>Every year (HSE strong recommendation, not a legal requirement).</t>
  </si>
  <si>
    <t>[5]</t>
  </si>
  <si>
    <t>Enter the date the next refresher is due.</t>
  </si>
  <si>
    <t>Highways and utilities</t>
  </si>
  <si>
    <t>TM</t>
  </si>
  <si>
    <t>Depends on the work. For example Lantra NHSS 12D cards (T1–T6), or NRSWA unit 002 for street works</t>
  </si>
  <si>
    <t>Setting out signs, cones and barriers so work on or near a road is safe.</t>
  </si>
  <si>
    <t>Yes – fixed expiry (card)</t>
  </si>
  <si>
    <t>NHSS 12D cards: 5 years. You cannot work on an expired card.</t>
  </si>
  <si>
    <t>[10]</t>
  </si>
  <si>
    <t>Owner: write which scheme and level your staff hold.</t>
  </si>
  <si>
    <t>NRSWA Unit 0010</t>
  </si>
  <si>
    <t>NRSWA Supervisor unit S1 (010) Monitoring signing, lighting and guarding. Card registered on SWQR</t>
  </si>
  <si>
    <t>Supervising signing, lighting and guarding for street works.</t>
  </si>
  <si>
    <t>Yes – reassessment</t>
  </si>
  <si>
    <t>Card valid 5 years, then reassessment.</t>
  </si>
  <si>
    <t>[9]</t>
  </si>
  <si>
    <t>Original said "Unit 0010". The unit is 010.</t>
  </si>
  <si>
    <t>NRSWA 002</t>
  </si>
  <si>
    <t>NRSWA Operative unit O1 (002) Signing, lighting and guarding. Card registered on SWQR</t>
  </si>
  <si>
    <t>Setting out signing, lighting and guarding for street works.</t>
  </si>
  <si>
    <t>Utility 301</t>
  </si>
  <si>
    <t>City &amp; Guilds NPTC 0038 series (utility arboriculture, 0038-30 to 0038-35 at Level 3). Check current code with your training provider.</t>
  </si>
  <si>
    <t>Tree work near overhead power lines, to network operator rules.</t>
  </si>
  <si>
    <t>No expiry – check contract</t>
  </si>
  <si>
    <t>No fixed expiry on the certificate. Network operators may set their own refresher or reassessment.</t>
  </si>
  <si>
    <t>[4]</t>
  </si>
  <si>
    <t>We could not match legacy unit 301 to a current 0038 number.</t>
  </si>
  <si>
    <t>Utility 302</t>
  </si>
  <si>
    <t>We could not match legacy unit 302 to a current 0038 number.</t>
  </si>
  <si>
    <t>Utility 303</t>
  </si>
  <si>
    <t>We could not match legacy unit 303 to a current 0038 number.</t>
  </si>
  <si>
    <t>Utility 304</t>
  </si>
  <si>
    <t>We could not match legacy unit 304 to a current 0038 number.</t>
  </si>
  <si>
    <t>Utility 305</t>
  </si>
  <si>
    <t>We could not match legacy unit 305 to a current 0038 number.</t>
  </si>
  <si>
    <t>Pesticides</t>
  </si>
  <si>
    <t>PA1</t>
  </si>
  <si>
    <t>City &amp; Guilds NPTC 0216-49 Level 2 Award in the Principles of Safe Handling and Application of Pesticides. Lantra equivalent: Level 2 Award in the Safe Use of Pesticides</t>
  </si>
  <si>
    <t>The foundation pesticide module. Everyone applying professional pesticides needs it with an application module.</t>
  </si>
  <si>
    <t>No expiry – CPD recommended</t>
  </si>
  <si>
    <t>Certificate does not expire. Keep up CPD (for example NRoSO or BASIS PROMPT) if your contracts ask for it.</t>
  </si>
  <si>
    <t>[12], [4]</t>
  </si>
  <si>
    <t>Grandfather rights ended on 26/11/2015. You must hold a certificate, or train under the direct supervision of a holder.</t>
  </si>
  <si>
    <t>PA6A</t>
  </si>
  <si>
    <t>City &amp; Guilds NPTC 0216-54 Level 2 Award in the Safe Application of Pesticides using Pedestrian Hand-held Equipment (PA6). Lantra has a hand-held applicator equivalent</t>
  </si>
  <si>
    <t>Applying pesticides with a knapsack or other hand-held sprayer. PA6AW adds work near water.</t>
  </si>
  <si>
    <t>Certificate does not expire. Keep up CPD.</t>
  </si>
  <si>
    <t>[12]</t>
  </si>
  <si>
    <t>PA9</t>
  </si>
  <si>
    <t>City &amp; Guilds NPTC 0216-57 Level 2 Award in the Safe Application of Pesticide Mists, Fogs and Smokes</t>
  </si>
  <si>
    <t>Applying pesticides as mists, fogs or smokes.</t>
  </si>
  <si>
    <t>Original said "mist sprayer". Check PA9 is the right module for your kit.</t>
  </si>
  <si>
    <t>Construction site and general</t>
  </si>
  <si>
    <t>CSCS</t>
  </si>
  <si>
    <t>CSCS card, or a partner card such as BALI LISS/CSCS for land-based workers</t>
  </si>
  <si>
    <t>Shows you have passed health and safety training for construction sites.</t>
  </si>
  <si>
    <t>Most cards 5 years. First Labourer card: 2 years (since 01/02/2025). Experienced Worker: 1 year. LISS/CSCS: 5 years.</t>
  </si>
  <si>
    <t>[7], [8]</t>
  </si>
  <si>
    <t>Enter the expiry date printed on the card.</t>
  </si>
  <si>
    <t>CSCS test</t>
  </si>
  <si>
    <t>CITB Health, Safety and Environment test (or ROLO for LISS/CSCS)</t>
  </si>
  <si>
    <t>The touch-screen test needed before you apply for or renew a card.</t>
  </si>
  <si>
    <t>Valid for applying: 2 years</t>
  </si>
  <si>
    <t>Must be passed within 2 years before you apply (3 years when renewing a first 2-year Labourer card).</t>
  </si>
  <si>
    <t>[7]</t>
  </si>
  <si>
    <t>The original "2 years" is right. The test is only valid for applying for a card.</t>
  </si>
  <si>
    <t>ROLO (Register of Land-based Operations) health, safety and environmental awareness course, BALI</t>
  </si>
  <si>
    <t>Land-based site safety course. Needed for a LISS/CSCS card.</t>
  </si>
  <si>
    <t>Yes – 5 years</t>
  </si>
  <si>
    <t>Valid 5 years. Must be done within 2 years before applying for a LISS/CSCS card.</t>
  </si>
  <si>
    <t>[8]</t>
  </si>
  <si>
    <t>Disclosure and Barring Service check (basic, standard or enhanced)</t>
  </si>
  <si>
    <t>Criminal record check. Only for work that needs it, for example schools or care homes.</t>
  </si>
  <si>
    <t>No expiry – company re-check</t>
  </si>
  <si>
    <t>No official expiry. The company or client sets how often to re-check.</t>
  </si>
  <si>
    <t>Record the re-check due date. Keep DBS details separately and securely.</t>
  </si>
  <si>
    <t>Manual handling training from any competent provider</t>
  </si>
  <si>
    <t>Safe lifting and moving of loads such as timber, rounds and kit.</t>
  </si>
  <si>
    <t>No legal interval. The original 3 years is a sensible company standard.</t>
  </si>
  <si>
    <t>Management and inspection</t>
  </si>
  <si>
    <t>LOLER assessor</t>
  </si>
  <si>
    <t>Lantra Thorough Examination of Arboricultural Lifting Equipment (LOLER). Refresher course available</t>
  </si>
  <si>
    <t>Competent person training for the 6-monthly thorough examination of climbing and rigging kit.</t>
  </si>
  <si>
    <t>No expiry – refresher available</t>
  </si>
  <si>
    <t>No interval published. Set a company interval.</t>
  </si>
  <si>
    <t>[14]</t>
  </si>
  <si>
    <t>Name was "LOLER assessor". The legal term is competent person for thorough examination.</t>
  </si>
  <si>
    <t>Lantra Professional Tree Inspection (PTI). Lantra Basic Tree Survey and Inspection is attendance only</t>
  </si>
  <si>
    <t>Inspecting trees for defects and risk, and recording findings.</t>
  </si>
  <si>
    <t>Lantra recommends a refresher every 5 years.</t>
  </si>
  <si>
    <t>[13]</t>
  </si>
  <si>
    <t>For example City &amp; Guilds 0077-02 Level 2 Certificate in Forestry and Arboriculture, or 0083-71 Level 2 Diploma in Work-based Trees and Timber</t>
  </si>
  <si>
    <t>General college or work-based qualification in trees and forestry.</t>
  </si>
  <si>
    <t>No expiry</t>
  </si>
  <si>
    <t>Does not expire. Record the date gained, or N/A.</t>
  </si>
  <si>
    <t>Enter N/A or leave blank. These do not go red.</t>
  </si>
  <si>
    <t>For example City &amp; Guilds 0077-03 Level 3 Diploma in Forestry and Arboriculture, or 0083-81 Level 3 Diploma in Work-based Trees and Timber</t>
  </si>
  <si>
    <t>Higher college or work-based qualification.</t>
  </si>
  <si>
    <t>Does not expire.</t>
  </si>
  <si>
    <t>As above.</t>
  </si>
  <si>
    <t>Level 4 Award, Certificate or Diploma in Arboriculture (Skills and Education Group Awards, formerly ABC Awards)</t>
  </si>
  <si>
    <t>Technician-level arboriculture, for example for surveyors and managers.</t>
  </si>
  <si>
    <t>[15]</t>
  </si>
  <si>
    <t>SOURCES (all checked 27/09/2026)</t>
  </si>
  <si>
    <t>HSE INDG317(rev2) Chainsaws at work: refresher training for full-time users every 5 years, occasional users every 2–3 years.</t>
  </si>
  <si>
    <t>[2]</t>
  </si>
  <si>
    <t>NPTC (City &amp; Guilds) "Chainsaw and Related Operations" qualification list, nptc.org.uk; replaced-code list from an NPTC assessment centre (norfolknptc.org.uk).</t>
  </si>
  <si>
    <t>[3]</t>
  </si>
  <si>
    <t>Forestry England chainsaw training page: refresher at least every 5 years. BALI LISS/CSCS: chainsaw certificates over 5 years old need refresher evidence.</t>
  </si>
  <si>
    <t>City &amp; Guilds qualification fees list 2026 (qualification numbers and titles).</t>
  </si>
  <si>
    <t>HSE L74 First aid at work, paras 74–75: certificates valid 3 years; HSE strongly recommends annual refresher training. INDG317: chainsaw operators should be trained in emergency first aid.</t>
  </si>
  <si>
    <t>[6]</t>
  </si>
  <si>
    <t>Lantra EFAW +F course page: developed with FISA to the Forestry Commission +F policy.</t>
  </si>
  <si>
    <t>cscs.uk.com Labourer card page (first card 2 years from 01/02/2025, renewals 5 years); Go Construct card-type guide; CIEEM CSCS advice July 2026 ("usually valid for five years, except trainee cards").</t>
  </si>
  <si>
    <t>BALI LISS/CSCS and ROLO pages (bali.org.uk).</t>
  </si>
  <si>
    <t>Street works unit list and SWQR renewal guidance (nrswastreetworks.com): cards valid 5 years, then reassessment.</t>
  </si>
  <si>
    <t>NHSS 12 (Lantra) guidance: 5-year validity, 6-month renewal grace (you cannot work on an expired card).</t>
  </si>
  <si>
    <t>[11]</t>
  </si>
  <si>
    <t>IPAF FAQ: PAL cards are valid for 5 years.</t>
  </si>
  <si>
    <t>HSE pesticides FAQ (grandfather rights ended 26/11/2015; certificate or direct supervision for training needed). NPTC 0216 pesticide suite list.</t>
  </si>
  <si>
    <t>Lantra Professional Tree Inspection Refresher page: refresher "recommended on a five yearly basis".</t>
  </si>
  <si>
    <t>Lantra "Thorough Examination of Arboricultural Lifting Equipment" and its refresher course pages (no interval stated).</t>
  </si>
  <si>
    <t>Skills and Education Group Awards / ABC Awards Level 4 arboriculture qualification pages.</t>
  </si>
  <si>
    <t>No official interval found. This is a company decision.</t>
  </si>
  <si>
    <t>TRAINING PLAN</t>
  </si>
  <si>
    <t>One row per course. Pick the person and course from the lists so the Matrix can match them. Booked or In progress turns the Matrix cell purple. When the course is done: type the new expiry or refresher date in the Matrix, then set Status to "Completed – Matrix updated". File the certificate.</t>
  </si>
  <si>
    <t>Person</t>
  </si>
  <si>
    <t>Course</t>
  </si>
  <si>
    <t>Reason</t>
  </si>
  <si>
    <t>Date booked (course date)</t>
  </si>
  <si>
    <t>Provider</t>
  </si>
  <si>
    <t>Cost (£, ex VAT)</t>
  </si>
  <si>
    <t>Status</t>
  </si>
  <si>
    <t>[Training provider]</t>
  </si>
  <si>
    <t>Booked</t>
  </si>
  <si>
    <t>Example row – delete before use</t>
  </si>
  <si>
    <t>Total booked or in progress</t>
  </si>
  <si>
    <t>Total completed</t>
  </si>
  <si>
    <t>Employment type</t>
  </si>
  <si>
    <t>Requirement</t>
  </si>
  <si>
    <t>Qualification (from Matrix)</t>
  </si>
  <si>
    <t>These lists feed the drop-downs. Column G follows the Matrix row names automatically. You can add roles at the bottom of column A (then add a matching column on Role requirements).</t>
  </si>
  <si>
    <t>Groundsperson</t>
  </si>
  <si>
    <t>Needed – not booked</t>
  </si>
  <si>
    <t>Subcontractor</t>
  </si>
  <si>
    <t>Team Leader</t>
  </si>
  <si>
    <t>Missing – role needs it</t>
  </si>
  <si>
    <t>In progress</t>
  </si>
  <si>
    <t>Manager</t>
  </si>
  <si>
    <t>New starter</t>
  </si>
  <si>
    <t>Completed – Matrix updated</t>
  </si>
  <si>
    <t>Machine operator</t>
  </si>
  <si>
    <t>New role or new kit</t>
  </si>
  <si>
    <t>Cancelled</t>
  </si>
  <si>
    <t>Apprentice / trainee</t>
  </si>
  <si>
    <t>Refresher via upskill / CPD</t>
  </si>
  <si>
    <t>Administrator</t>
  </si>
  <si>
    <t>Client or contract asks for it</t>
  </si>
  <si>
    <t>Other</t>
  </si>
  <si>
    <t>Development</t>
  </si>
  <si>
    <t>Helper sheet – do not edit. Works out whether each person’s role needs each qualification.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</si>
</sst>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38" x14ac:knownFonts="1">
    <font>
      <sz val="11"/>
      <color theme="1"/>
      <name val="Calibri"/>
      <family val="2"/>
      <charset val="1"/>
    </font>
    <font>
      <b/>
      <sz val="11"/>
      <color rgb="FFFF0000"/>
      <name val="Aptos"/>
    </font>
    <font>
      <b/>
      <sz val="18"/>
      <color rgb="FF5C3566"/>
      <name val="Aptos"/>
    </font>
    <font>
      <sz val="10"/>
      <color rgb="FF595959"/>
      <name val="Aptos"/>
    </font>
    <font>
      <b/>
      <sz val="11"/>
      <color rgb="FFFFFFFF"/>
      <name val="Aptos"/>
    </font>
    <font>
      <b/>
      <sz val="10"/>
      <color rgb="FF5C3566"/>
      <name val="Aptos"/>
    </font>
    <font>
      <b/>
      <sz val="10"/>
      <color rgb="FFFF0000"/>
      <name val="Aptos"/>
    </font>
    <font>
      <b/>
      <sz val="10"/>
      <color rgb="FF0000FF"/>
      <name val="Aptos"/>
    </font>
    <font>
      <i/>
      <sz val="9"/>
      <color rgb="FF595959"/>
      <name val="Aptos"/>
    </font>
    <font>
      <sz val="10"/>
      <name val="Aptos"/>
    </font>
    <font>
      <b/>
      <sz val="10"/>
      <color rgb="FF006100"/>
      <name val="Aptos"/>
    </font>
    <font>
      <b/>
      <sz val="10"/>
      <color rgb="FF7F5F00"/>
      <name val="Aptos"/>
    </font>
    <font>
      <b/>
      <sz val="10"/>
      <color rgb="FF9C0006"/>
      <name val="Aptos"/>
    </font>
    <font>
      <b/>
      <sz val="10"/>
      <color rgb="FF4B2466"/>
      <name val="Aptos"/>
    </font>
    <font>
      <b/>
      <sz val="10"/>
      <color rgb="FF1F4E79"/>
      <name val="Aptos"/>
    </font>
    <font>
      <b/>
      <sz val="10"/>
      <color rgb="FF595959"/>
      <name val="Aptos"/>
    </font>
    <font>
      <sz val="10"/>
      <color rgb="FFFF0000"/>
      <name val="Aptos"/>
    </font>
    <font>
      <b/>
      <sz val="16"/>
      <color rgb="FF5C3566"/>
      <name val="Aptos"/>
    </font>
    <font>
      <sz val="9"/>
      <color rgb="FF595959"/>
      <name val="Aptos"/>
    </font>
    <font>
      <i/>
      <sz val="9"/>
      <color rgb="FF9C0006"/>
      <name val="Aptos"/>
    </font>
    <font>
      <b/>
      <sz val="10"/>
      <color rgb="FFFFFFFF"/>
      <name val="Aptos"/>
    </font>
    <font>
      <i/>
      <sz val="9"/>
      <color rgb="FFFFFFFF"/>
      <name val="Aptos"/>
    </font>
    <font>
      <b/>
      <i/>
      <sz val="9"/>
      <color rgb="FF7F7F7F"/>
      <name val="Aptos"/>
    </font>
    <font>
      <b/>
      <sz val="10"/>
      <name val="Aptos"/>
    </font>
    <font>
      <i/>
      <sz val="9"/>
      <color rgb="FF7F7F7F"/>
      <name val="Aptos"/>
    </font>
    <font>
      <sz val="9"/>
      <name val="Aptos"/>
    </font>
    <font>
      <b/>
      <sz val="9"/>
      <color rgb="FFFFFFFF"/>
      <name val="Aptos"/>
    </font>
    <font>
      <sz val="9"/>
      <color rgb="FF0000FF"/>
      <name val="Aptos"/>
    </font>
    <font>
      <i/>
      <sz val="8"/>
      <color rgb="FF595959"/>
      <name val="Aptos"/>
    </font>
    <font>
      <b/>
      <sz val="9"/>
      <color rgb="FF5C3566"/>
      <name val="Aptos"/>
    </font>
    <font>
      <b/>
      <sz val="9"/>
      <color rgb="FF1F4E79"/>
      <name val="Aptos"/>
    </font>
    <font>
      <b/>
      <sz val="9"/>
      <color rgb="FF595959"/>
      <name val="Aptos"/>
    </font>
    <font>
      <b/>
      <sz val="9"/>
      <color rgb="FF006100"/>
      <name val="Aptos"/>
    </font>
    <font>
      <sz val="9"/>
      <color rgb="FF9C0006"/>
      <name val="Aptos"/>
    </font>
    <font>
      <b/>
      <sz val="9"/>
      <color rgb="FF4B2466"/>
      <name val="Aptos"/>
    </font>
    <font>
      <b/>
      <sz val="9"/>
      <color rgb="FF9C0006"/>
      <name val="Aptos"/>
    </font>
    <font>
      <i/>
      <sz val="10"/>
      <color rgb="FF7F7F7F"/>
      <name val="Aptos"/>
    </font>
    <font>
      <sz val="10"/>
      <color rgb="FF000000"/>
      <name val="Aptos"/>
    </font>
  </fonts>
  <fills count="15">
    <fill>
      <patternFill patternType="none"/>
    </fill>
    <fill>
      <patternFill patternType="gray125"/>
    </fill>
    <fill>
      <patternFill patternType="solid">
        <fgColor rgb="FF5C3566"/>
        <bgColor rgb="FF4B2466"/>
      </patternFill>
    </fill>
    <fill>
      <patternFill patternType="solid">
        <fgColor rgb="FFF3EFF7"/>
        <bgColor rgb="FFFDECEC"/>
      </patternFill>
    </fill>
    <fill>
      <patternFill patternType="solid">
        <fgColor rgb="FFC6EFCE"/>
        <bgColor rgb="FFCFE2F3"/>
      </patternFill>
    </fill>
    <fill>
      <patternFill patternType="solid">
        <fgColor rgb="FFFFE08A"/>
        <bgColor rgb="FFFDECEC"/>
      </patternFill>
    </fill>
    <fill>
      <patternFill patternType="solid">
        <fgColor rgb="FFF4B6B6"/>
        <bgColor rgb="FFD9C3EA"/>
      </patternFill>
    </fill>
    <fill>
      <patternFill patternType="solid">
        <fgColor rgb="FFD9C3EA"/>
        <bgColor rgb="FFC9BCD8"/>
      </patternFill>
    </fill>
    <fill>
      <patternFill patternType="solid">
        <fgColor rgb="FFCFE2F3"/>
        <bgColor rgb="FFD9D9D9"/>
      </patternFill>
    </fill>
    <fill>
      <patternFill patternType="solid">
        <fgColor rgb="FFD9D9D9"/>
        <bgColor rgb="FFE6DEF0"/>
      </patternFill>
    </fill>
    <fill>
      <patternFill patternType="solid">
        <fgColor rgb="FFFDECEC"/>
        <bgColor rgb="FFF3EFF7"/>
      </patternFill>
    </fill>
    <fill>
      <patternFill patternType="solid">
        <fgColor rgb="FF6B4E8E"/>
        <bgColor rgb="FF595959"/>
      </patternFill>
    </fill>
    <fill>
      <patternFill patternType="solid">
        <fgColor rgb="FFFFFBEA"/>
        <bgColor rgb="FFFFFFFF"/>
      </patternFill>
    </fill>
    <fill>
      <patternFill patternType="solid">
        <fgColor rgb="FFFFFFFF"/>
        <bgColor rgb="FFFFFBEA"/>
      </patternFill>
    </fill>
    <fill>
      <patternFill patternType="solid">
        <fgColor rgb="FFE6DEF0"/>
        <bgColor rgb="FFD9D9D9"/>
      </patternFill>
    </fill>
  </fills>
  <borders count="2">
    <border>
      <left/>
      <right/>
      <top/>
      <bottom/>
      <diagonal/>
    </border>
    <border>
      <left style="thin">
        <color rgb="FFC9BCD8"/>
      </left>
      <right style="thin">
        <color rgb="FFC9BCD8"/>
      </right>
      <top style="thin">
        <color rgb="FFC9BCD8"/>
      </top>
      <bottom style="thin">
        <color rgb="FFC9BCD8"/>
      </bottom>
      <diagonal/>
    </border>
  </borders>
  <cellStyleXfs count="1">
    <xf numFmtId="0" fontId="0" fillId="0" borderId="0"/>
  </cellStyleXfs>
  <cellXfs count="89">
    <xf numFmtId="0" fontId="0" fillId="0" borderId="0" xfId="0"/>
    <xf numFmtId="0" fontId="25" fillId="0" borderId="0" xfId="0" applyFont="1" applyAlignment="1">
      <alignment vertical="top" wrapText="1"/>
    </xf>
    <xf numFmtId="0" fontId="12" fillId="10" borderId="0" xfId="0" applyFont="1" applyFill="1" applyAlignment="1">
      <alignment vertical="top" wrapText="1"/>
    </xf>
    <xf numFmtId="0" fontId="18" fillId="0" borderId="0" xfId="0" applyFont="1" applyAlignment="1">
      <alignment vertical="top" wrapText="1"/>
    </xf>
    <xf numFmtId="0" fontId="21" fillId="11" borderId="1" xfId="0" applyFont="1" applyFill="1" applyBorder="1" applyAlignment="1">
      <alignment horizontal="right" vertical="center"/>
    </xf>
    <xf numFmtId="0" fontId="20" fillId="2" borderId="0" xfId="0" applyFont="1" applyFill="1" applyAlignment="1">
      <alignment horizontal="center" vertical="center" wrapText="1"/>
    </xf>
    <xf numFmtId="0" fontId="19" fillId="0" borderId="0" xfId="0" applyFont="1"/>
    <xf numFmtId="0" fontId="18" fillId="0" borderId="0" xfId="0" applyFont="1"/>
    <xf numFmtId="0" fontId="17" fillId="0" borderId="0" xfId="0" applyFont="1"/>
    <xf numFmtId="0" fontId="1" fillId="0" borderId="0" xfId="0" applyFont="1"/>
    <xf numFmtId="0" fontId="2" fillId="0" borderId="0" xfId="0" applyFont="1"/>
    <xf numFmtId="0" fontId="3" fillId="0" borderId="0" xfId="0" applyFont="1"/>
    <xf numFmtId="0" fontId="4" fillId="2" borderId="0" xfId="0" applyFont="1" applyFill="1"/>
    <xf numFmtId="0" fontId="0" fillId="2" borderId="0" xfId="0" applyFill="1"/>
    <xf numFmtId="0" fontId="5" fillId="3" borderId="1" xfId="0" applyFont="1" applyFill="1" applyBorder="1" applyAlignment="1">
      <alignment vertical="top" wrapText="1"/>
    </xf>
    <xf numFmtId="0" fontId="6" fillId="0" borderId="1" xfId="0" applyFont="1" applyBorder="1" applyAlignment="1">
      <alignment vertical="top" wrapText="1"/>
    </xf>
    <xf numFmtId="0" fontId="7" fillId="0" borderId="1" xfId="0" applyFont="1" applyBorder="1" applyAlignment="1">
      <alignment horizontal="left" vertical="top"/>
    </xf>
    <xf numFmtId="0" fontId="8" fillId="0" borderId="1" xfId="0" applyFont="1" applyBorder="1" applyAlignment="1">
      <alignment vertical="top" wrapText="1"/>
    </xf>
    <xf numFmtId="0" fontId="9" fillId="0" borderId="1" xfId="0" applyFont="1" applyBorder="1" applyAlignment="1">
      <alignment vertical="top" wrapText="1"/>
    </xf>
    <xf numFmtId="0" fontId="10" fillId="4" borderId="1" xfId="0" applyFont="1" applyFill="1" applyBorder="1" applyAlignment="1">
      <alignment vertical="top" wrapText="1"/>
    </xf>
    <xf numFmtId="0" fontId="11" fillId="5" borderId="1" xfId="0" applyFont="1" applyFill="1" applyBorder="1" applyAlignment="1">
      <alignment vertical="top" wrapText="1"/>
    </xf>
    <xf numFmtId="0" fontId="12" fillId="6" borderId="1" xfId="0" applyFont="1" applyFill="1" applyBorder="1" applyAlignment="1">
      <alignment vertical="top" wrapText="1"/>
    </xf>
    <xf numFmtId="0" fontId="13" fillId="7" borderId="1" xfId="0" applyFont="1" applyFill="1" applyBorder="1" applyAlignment="1">
      <alignment vertical="top" wrapText="1"/>
    </xf>
    <xf numFmtId="0" fontId="14" fillId="8" borderId="1" xfId="0" applyFont="1" applyFill="1" applyBorder="1" applyAlignment="1">
      <alignment vertical="top" wrapText="1"/>
    </xf>
    <xf numFmtId="0" fontId="15" fillId="9" borderId="1" xfId="0" applyFont="1" applyFill="1" applyBorder="1" applyAlignment="1">
      <alignment vertical="top" wrapText="1"/>
    </xf>
    <xf numFmtId="0" fontId="12" fillId="10" borderId="1" xfId="0" applyFont="1" applyFill="1" applyBorder="1" applyAlignment="1">
      <alignment vertical="top" wrapText="1"/>
    </xf>
    <xf numFmtId="14" fontId="7" fillId="0" borderId="1" xfId="0" applyNumberFormat="1" applyFont="1" applyBorder="1" applyAlignment="1">
      <alignment horizontal="left"/>
    </xf>
    <xf numFmtId="0" fontId="7" fillId="0" borderId="1" xfId="0" applyFont="1" applyBorder="1" applyAlignment="1">
      <alignment horizontal="left"/>
    </xf>
    <xf numFmtId="14" fontId="5" fillId="3" borderId="1" xfId="0" applyNumberFormat="1" applyFont="1" applyFill="1" applyBorder="1" applyAlignment="1">
      <alignment horizontal="left"/>
    </xf>
    <xf numFmtId="0" fontId="6" fillId="3" borderId="1" xfId="0" applyFont="1" applyFill="1" applyBorder="1" applyAlignment="1">
      <alignment vertical="top" wrapText="1"/>
    </xf>
    <xf numFmtId="0" fontId="16" fillId="0" borderId="1" xfId="0" applyFont="1" applyBorder="1" applyAlignment="1">
      <alignment vertical="top" wrapText="1"/>
    </xf>
    <xf numFmtId="0" fontId="17" fillId="0" borderId="0" xfId="0" applyFont="1"/>
    <xf numFmtId="0" fontId="20" fillId="11" borderId="1" xfId="0" applyFont="1" applyFill="1" applyBorder="1" applyAlignment="1">
      <alignment vertical="center" wrapText="1"/>
    </xf>
    <xf numFmtId="0" fontId="22" fillId="12" borderId="1" xfId="0" applyFont="1" applyFill="1" applyBorder="1" applyAlignment="1">
      <alignment horizontal="center" vertical="center" wrapText="1"/>
    </xf>
    <xf numFmtId="0" fontId="23" fillId="12" borderId="1" xfId="0" applyFont="1" applyFill="1" applyBorder="1" applyAlignment="1">
      <alignment horizontal="center" vertical="center" wrapText="1"/>
    </xf>
    <xf numFmtId="0" fontId="0" fillId="11" borderId="1" xfId="0" applyFill="1" applyBorder="1"/>
    <xf numFmtId="0" fontId="24" fillId="13" borderId="1" xfId="0" applyFont="1" applyFill="1" applyBorder="1" applyAlignment="1">
      <alignment horizontal="center" vertical="center" wrapText="1"/>
    </xf>
    <xf numFmtId="0" fontId="25" fillId="13" borderId="1" xfId="0" applyFont="1" applyFill="1" applyBorder="1" applyAlignment="1">
      <alignment horizontal="center" vertical="center" wrapText="1"/>
    </xf>
    <xf numFmtId="14" fontId="24" fillId="13" borderId="1" xfId="0" applyNumberFormat="1" applyFont="1" applyFill="1" applyBorder="1" applyAlignment="1">
      <alignment horizontal="center" vertical="center" wrapText="1"/>
    </xf>
    <xf numFmtId="14" fontId="25" fillId="13" borderId="1" xfId="0" applyNumberFormat="1" applyFont="1" applyFill="1" applyBorder="1" applyAlignment="1">
      <alignment horizontal="center" vertical="center" wrapText="1"/>
    </xf>
    <xf numFmtId="0" fontId="26" fillId="11" borderId="1" xfId="0" applyFont="1" applyFill="1" applyBorder="1" applyAlignment="1">
      <alignment horizontal="center" vertical="center" wrapText="1"/>
    </xf>
    <xf numFmtId="0" fontId="20" fillId="2" borderId="0" xfId="0" applyFont="1" applyFill="1"/>
    <xf numFmtId="0" fontId="5" fillId="3" borderId="1" xfId="0" applyFont="1" applyFill="1" applyBorder="1" applyAlignment="1">
      <alignment vertical="center" wrapText="1"/>
    </xf>
    <xf numFmtId="0" fontId="25" fillId="3" borderId="1" xfId="0" applyFont="1" applyFill="1" applyBorder="1" applyAlignment="1">
      <alignment horizontal="center" vertical="center" wrapText="1"/>
    </xf>
    <xf numFmtId="0" fontId="27" fillId="3" borderId="1" xfId="0" applyFont="1" applyFill="1" applyBorder="1" applyAlignment="1">
      <alignment horizontal="center" vertical="center" wrapText="1"/>
    </xf>
    <xf numFmtId="0" fontId="5" fillId="14" borderId="1" xfId="0" applyFont="1" applyFill="1" applyBorder="1" applyAlignment="1">
      <alignment horizontal="center" vertical="center" wrapText="1"/>
    </xf>
    <xf numFmtId="14" fontId="24" fillId="0" borderId="1" xfId="0" applyNumberFormat="1" applyFont="1" applyBorder="1" applyAlignment="1">
      <alignment horizontal="center" vertical="center" wrapText="1"/>
    </xf>
    <xf numFmtId="14" fontId="25" fillId="0" borderId="1" xfId="0" applyNumberFormat="1" applyFont="1" applyBorder="1" applyAlignment="1">
      <alignment horizontal="center" vertical="center" wrapText="1"/>
    </xf>
    <xf numFmtId="0" fontId="5" fillId="13" borderId="1" xfId="0" applyFont="1" applyFill="1" applyBorder="1" applyAlignment="1">
      <alignment vertical="center" wrapText="1"/>
    </xf>
    <xf numFmtId="0" fontId="27" fillId="13" borderId="1" xfId="0" applyFont="1" applyFill="1" applyBorder="1" applyAlignment="1">
      <alignment horizontal="center" vertical="center" wrapText="1"/>
    </xf>
    <xf numFmtId="0" fontId="16" fillId="13" borderId="1" xfId="0" applyFont="1" applyFill="1" applyBorder="1" applyAlignment="1">
      <alignment vertical="center" wrapText="1"/>
    </xf>
    <xf numFmtId="0" fontId="16" fillId="3" borderId="1" xfId="0" applyFont="1" applyFill="1" applyBorder="1" applyAlignment="1">
      <alignment vertical="center" wrapText="1"/>
    </xf>
    <xf numFmtId="0" fontId="5" fillId="6" borderId="1" xfId="0" applyFont="1" applyFill="1" applyBorder="1"/>
    <xf numFmtId="0" fontId="0" fillId="6" borderId="1" xfId="0" applyFill="1" applyBorder="1"/>
    <xf numFmtId="0" fontId="5" fillId="5" borderId="1" xfId="0" applyFont="1" applyFill="1" applyBorder="1"/>
    <xf numFmtId="0" fontId="0" fillId="5" borderId="1" xfId="0" applyFill="1" applyBorder="1"/>
    <xf numFmtId="0" fontId="5" fillId="8" borderId="1" xfId="0" applyFont="1" applyFill="1" applyBorder="1"/>
    <xf numFmtId="0" fontId="0" fillId="8" borderId="1" xfId="0" applyFill="1" applyBorder="1"/>
    <xf numFmtId="0" fontId="28" fillId="0" borderId="0" xfId="0" applyFont="1"/>
    <xf numFmtId="0" fontId="29" fillId="0" borderId="0" xfId="0" applyFont="1"/>
    <xf numFmtId="0" fontId="30" fillId="8" borderId="1" xfId="0" applyFont="1" applyFill="1" applyBorder="1"/>
    <xf numFmtId="0" fontId="29" fillId="14" borderId="1" xfId="0" applyFont="1" applyFill="1" applyBorder="1"/>
    <xf numFmtId="0" fontId="31" fillId="9" borderId="1" xfId="0" applyFont="1" applyFill="1" applyBorder="1"/>
    <xf numFmtId="0" fontId="26" fillId="11" borderId="1" xfId="0" applyFont="1" applyFill="1" applyBorder="1"/>
    <xf numFmtId="0" fontId="24" fillId="0" borderId="1" xfId="0" applyFont="1" applyBorder="1" applyAlignment="1">
      <alignment horizontal="center" vertical="center" wrapText="1"/>
    </xf>
    <xf numFmtId="0" fontId="25" fillId="3" borderId="1" xfId="0" applyFont="1" applyFill="1" applyBorder="1" applyAlignment="1">
      <alignment vertical="top" wrapText="1"/>
    </xf>
    <xf numFmtId="0" fontId="29" fillId="3" borderId="1" xfId="0" applyFont="1" applyFill="1" applyBorder="1" applyAlignment="1">
      <alignment vertical="top" wrapText="1"/>
    </xf>
    <xf numFmtId="0" fontId="32" fillId="3" borderId="1" xfId="0" applyFont="1" applyFill="1" applyBorder="1" applyAlignment="1">
      <alignment vertical="top" wrapText="1"/>
    </xf>
    <xf numFmtId="0" fontId="25" fillId="13" borderId="1" xfId="0" applyFont="1" applyFill="1" applyBorder="1" applyAlignment="1">
      <alignment vertical="top" wrapText="1"/>
    </xf>
    <xf numFmtId="0" fontId="29" fillId="13" borderId="1" xfId="0" applyFont="1" applyFill="1" applyBorder="1" applyAlignment="1">
      <alignment vertical="top" wrapText="1"/>
    </xf>
    <xf numFmtId="0" fontId="32" fillId="13" borderId="1" xfId="0" applyFont="1" applyFill="1" applyBorder="1" applyAlignment="1">
      <alignment vertical="top" wrapText="1"/>
    </xf>
    <xf numFmtId="0" fontId="33" fillId="13" borderId="1" xfId="0" applyFont="1" applyFill="1" applyBorder="1" applyAlignment="1">
      <alignment vertical="top" wrapText="1"/>
    </xf>
    <xf numFmtId="0" fontId="33" fillId="3" borderId="1" xfId="0" applyFont="1" applyFill="1" applyBorder="1" applyAlignment="1">
      <alignment vertical="top" wrapText="1"/>
    </xf>
    <xf numFmtId="0" fontId="34" fillId="13" borderId="1" xfId="0" applyFont="1" applyFill="1" applyBorder="1" applyAlignment="1">
      <alignment vertical="top" wrapText="1"/>
    </xf>
    <xf numFmtId="0" fontId="34" fillId="3" borderId="1" xfId="0" applyFont="1" applyFill="1" applyBorder="1" applyAlignment="1">
      <alignment vertical="top" wrapText="1"/>
    </xf>
    <xf numFmtId="0" fontId="35" fillId="3" borderId="1" xfId="0" applyFont="1" applyFill="1" applyBorder="1" applyAlignment="1">
      <alignment vertical="top" wrapText="1"/>
    </xf>
    <xf numFmtId="0" fontId="35" fillId="13" borderId="1" xfId="0" applyFont="1" applyFill="1" applyBorder="1" applyAlignment="1">
      <alignment vertical="top" wrapText="1"/>
    </xf>
    <xf numFmtId="0" fontId="29" fillId="0" borderId="0" xfId="0" applyFont="1" applyAlignment="1">
      <alignment vertical="top"/>
    </xf>
    <xf numFmtId="0" fontId="36" fillId="0" borderId="1" xfId="0" applyFont="1" applyBorder="1" applyAlignment="1">
      <alignment vertical="center" wrapText="1"/>
    </xf>
    <xf numFmtId="14" fontId="36" fillId="0" borderId="1" xfId="0" applyNumberFormat="1" applyFont="1" applyBorder="1" applyAlignment="1">
      <alignment vertical="center" wrapText="1"/>
    </xf>
    <xf numFmtId="164" fontId="36" fillId="0" borderId="1" xfId="0" applyNumberFormat="1" applyFont="1" applyBorder="1" applyAlignment="1">
      <alignment vertical="center" wrapText="1"/>
    </xf>
    <xf numFmtId="0" fontId="9" fillId="0" borderId="1" xfId="0" applyFont="1" applyBorder="1" applyAlignment="1">
      <alignment vertical="center" wrapText="1"/>
    </xf>
    <xf numFmtId="14" fontId="9" fillId="0" borderId="1" xfId="0" applyNumberFormat="1" applyFont="1" applyBorder="1" applyAlignment="1">
      <alignment vertical="center" wrapText="1"/>
    </xf>
    <xf numFmtId="164" fontId="9" fillId="0" borderId="1" xfId="0" applyNumberFormat="1" applyFont="1" applyBorder="1" applyAlignment="1">
      <alignment vertical="center" wrapText="1"/>
    </xf>
    <xf numFmtId="0" fontId="5" fillId="0" borderId="0" xfId="0" applyFont="1" applyAlignment="1">
      <alignment horizontal="right"/>
    </xf>
    <xf numFmtId="164" fontId="5" fillId="14" borderId="1" xfId="0" applyNumberFormat="1" applyFont="1" applyFill="1" applyBorder="1"/>
    <xf numFmtId="0" fontId="20" fillId="11" borderId="0" xfId="0" applyFont="1" applyFill="1"/>
    <xf numFmtId="0" fontId="8" fillId="0" borderId="0" xfId="0" applyFont="1"/>
    <xf numFmtId="0" fontId="37" fillId="0" borderId="0" xfId="0" applyFont="1"/>
  </cellXfs>
  <cellStyles count="1">
    <cellStyle name="Normal" xfId="0" builtinId="0"/>
  </cellStyles>
  <dxfs count="19">
    <dxf>
      <fill>
        <patternFill>
          <bgColor rgb="FFFFE08A"/>
        </patternFill>
      </fill>
    </dxf>
    <dxf>
      <fill>
        <patternFill>
          <bgColor rgb="FFC6EFCE"/>
        </patternFill>
      </fill>
    </dxf>
    <dxf>
      <font>
        <b/>
        <sz val="10"/>
        <color rgb="FF4B2466"/>
        <name val="Aptos"/>
        <charset val="1"/>
      </font>
      <fill>
        <patternFill>
          <bgColor rgb="FFD9C3EA"/>
        </patternFill>
      </fill>
    </dxf>
    <dxf>
      <fill>
        <patternFill>
          <bgColor rgb="FFD9D9D9"/>
        </patternFill>
      </fill>
    </dxf>
    <dxf>
      <fill>
        <patternFill>
          <bgColor rgb="FFE6DEF0"/>
        </patternFill>
      </fill>
    </dxf>
    <dxf>
      <font>
        <b/>
        <sz val="10"/>
        <color rgb="FF1F4E79"/>
        <name val="Aptos"/>
        <charset val="1"/>
      </font>
      <fill>
        <patternFill>
          <bgColor rgb="FFCFE2F3"/>
        </patternFill>
      </fill>
    </dxf>
    <dxf>
      <font>
        <b/>
        <sz val="10"/>
        <color rgb="FF1F4E79"/>
        <name val="Aptos"/>
        <charset val="1"/>
      </font>
      <fill>
        <patternFill>
          <bgColor rgb="FFCFE2F3"/>
        </patternFill>
      </fill>
    </dxf>
    <dxf>
      <font>
        <b/>
        <sz val="10"/>
        <color rgb="FF7F5F00"/>
        <name val="Aptos"/>
        <charset val="1"/>
      </font>
      <fill>
        <patternFill>
          <bgColor rgb="FFFFE08A"/>
        </patternFill>
      </fill>
    </dxf>
    <dxf>
      <font>
        <b/>
        <sz val="10"/>
        <color rgb="FF9C0006"/>
        <name val="Aptos"/>
        <charset val="1"/>
      </font>
      <fill>
        <patternFill>
          <bgColor rgb="FFF4B6B6"/>
        </patternFill>
      </fill>
    </dxf>
    <dxf>
      <font>
        <sz val="10"/>
        <color rgb="FF1F4E79"/>
        <name val="Aptos"/>
        <charset val="1"/>
      </font>
      <fill>
        <patternFill>
          <bgColor rgb="FFCFE2F3"/>
        </patternFill>
      </fill>
    </dxf>
    <dxf>
      <font>
        <sz val="10"/>
        <color rgb="FF006100"/>
        <name val="Aptos"/>
        <charset val="1"/>
      </font>
      <fill>
        <patternFill>
          <bgColor rgb="FFC6EFCE"/>
        </patternFill>
      </fill>
    </dxf>
    <dxf>
      <font>
        <b/>
        <sz val="10"/>
        <color rgb="FF7F5F00"/>
        <name val="Aptos"/>
        <charset val="1"/>
      </font>
      <fill>
        <patternFill>
          <bgColor rgb="FFFFE08A"/>
        </patternFill>
      </fill>
    </dxf>
    <dxf>
      <font>
        <b/>
        <sz val="10"/>
        <color rgb="FF9C0006"/>
        <name val="Aptos"/>
        <charset val="1"/>
      </font>
      <fill>
        <patternFill>
          <bgColor rgb="FFF4B6B6"/>
        </patternFill>
      </fill>
    </dxf>
    <dxf>
      <font>
        <b/>
        <sz val="10"/>
        <color rgb="FF4B2466"/>
        <name val="Aptos"/>
        <charset val="1"/>
      </font>
      <fill>
        <patternFill>
          <bgColor rgb="FFD9C3EA"/>
        </patternFill>
      </fill>
    </dxf>
    <dxf>
      <font>
        <sz val="10"/>
        <color rgb="FF595959"/>
        <name val="Aptos"/>
        <charset val="1"/>
      </font>
      <fill>
        <patternFill>
          <bgColor rgb="FFD9D9D9"/>
        </patternFill>
      </fill>
    </dxf>
    <dxf>
      <font>
        <sz val="10"/>
        <color rgb="FF595959"/>
        <name val="Aptos"/>
        <charset val="1"/>
      </font>
      <fill>
        <patternFill>
          <bgColor rgb="FFD9D9D9"/>
        </patternFill>
      </fill>
    </dxf>
    <dxf>
      <font>
        <b/>
        <sz val="10"/>
        <color rgb="FF1F4E79"/>
        <name val="Aptos"/>
        <charset val="1"/>
      </font>
      <fill>
        <patternFill>
          <bgColor rgb="FFCFE2F3"/>
        </patternFill>
      </fill>
    </dxf>
    <dxf>
      <font>
        <b/>
        <sz val="10"/>
        <color rgb="FF7F5F00"/>
        <name val="Aptos"/>
        <charset val="1"/>
      </font>
      <fill>
        <patternFill>
          <bgColor rgb="FFFFE08A"/>
        </patternFill>
      </fill>
    </dxf>
    <dxf>
      <font>
        <b/>
        <sz val="10"/>
        <color rgb="FF9C0006"/>
        <name val="Aptos"/>
        <charset val="1"/>
      </font>
      <fill>
        <patternFill>
          <bgColor rgb="FFF4B6B6"/>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6100"/>
      <rgbColor rgb="FF000080"/>
      <rgbColor rgb="FF7F5F00"/>
      <rgbColor rgb="FF800080"/>
      <rgbColor rgb="FF008080"/>
      <rgbColor rgb="FFC9BCD8"/>
      <rgbColor rgb="FF7F7F7F"/>
      <rgbColor rgb="FF9999FF"/>
      <rgbColor rgb="FF595959"/>
      <rgbColor rgb="FFFFFBEA"/>
      <rgbColor rgb="FFCFE2F3"/>
      <rgbColor rgb="FF660066"/>
      <rgbColor rgb="FFFF8080"/>
      <rgbColor rgb="FF0066CC"/>
      <rgbColor rgb="FFD9C3EA"/>
      <rgbColor rgb="FF000080"/>
      <rgbColor rgb="FFFF00FF"/>
      <rgbColor rgb="FFFFFF00"/>
      <rgbColor rgb="FF00FFFF"/>
      <rgbColor rgb="FF800080"/>
      <rgbColor rgb="FF800000"/>
      <rgbColor rgb="FF008080"/>
      <rgbColor rgb="FF0000FF"/>
      <rgbColor rgb="FF00CCFF"/>
      <rgbColor rgb="FFF3EFF7"/>
      <rgbColor rgb="FFC6EFCE"/>
      <rgbColor rgb="FFFDECEC"/>
      <rgbColor rgb="FFD9D9D9"/>
      <rgbColor rgb="FFF4B6B6"/>
      <rgbColor rgb="FFE6DEF0"/>
      <rgbColor rgb="FFFFE08A"/>
      <rgbColor rgb="FF3366FF"/>
      <rgbColor rgb="FF33CCCC"/>
      <rgbColor rgb="FF99CC00"/>
      <rgbColor rgb="FFFFCC00"/>
      <rgbColor rgb="FFFF9900"/>
      <rgbColor rgb="FFFF6600"/>
      <rgbColor rgb="FF6B4E8E"/>
      <rgbColor rgb="FF969696"/>
      <rgbColor rgb="FF1F4E79"/>
      <rgbColor rgb="FF339966"/>
      <rgbColor rgb="FF003300"/>
      <rgbColor rgb="FF333300"/>
      <rgbColor rgb="FF993300"/>
      <rgbColor rgb="FF993366"/>
      <rgbColor rgb="FF4B2466"/>
      <rgbColor rgb="FF5C356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C57"/>
  <sheetViews>
    <sheetView showGridLines="0" zoomScaleNormal="100" workbookViewId="0">
      <selection activeCell="B1" sqref="B1"/>
    </sheetView>
  </sheetViews>
  <sheetFormatPr baseColWidth="10" defaultColWidth="8.6640625" defaultRowHeight="15" x14ac:dyDescent="0.2"/>
  <cols>
    <col min="1" max="1" width="3" customWidth="1"/>
    <col min="2" max="2" width="32" customWidth="1"/>
    <col min="3" max="3" width="100" customWidth="1"/>
  </cols>
  <sheetData>
    <row r="1" spans="2:3" ht="50" customHeight="1" x14ac:dyDescent="0.2">
      <c r="B1" s="9" t="s">
        <v>0</v>
      </c>
    </row>
    <row r="2" spans="2:3" ht="24" x14ac:dyDescent="0.3">
      <c r="B2" s="10" t="s">
        <v>1</v>
      </c>
    </row>
    <row r="3" spans="2:3" x14ac:dyDescent="0.2">
      <c r="B3" s="11" t="s">
        <v>2</v>
      </c>
    </row>
    <row r="5" spans="2:3" x14ac:dyDescent="0.2">
      <c r="B5" s="12" t="s">
        <v>3</v>
      </c>
      <c r="C5" s="13"/>
    </row>
    <row r="6" spans="2:3" ht="18" customHeight="1" x14ac:dyDescent="0.2">
      <c r="B6" s="14" t="s">
        <v>4</v>
      </c>
      <c r="C6" s="15" t="s">
        <v>5</v>
      </c>
    </row>
    <row r="7" spans="2:3" ht="18" customHeight="1" x14ac:dyDescent="0.2">
      <c r="B7" s="14" t="s">
        <v>6</v>
      </c>
      <c r="C7" s="16">
        <v>90</v>
      </c>
    </row>
    <row r="8" spans="2:3" ht="31.5" customHeight="1" x14ac:dyDescent="0.2">
      <c r="B8" s="14"/>
      <c r="C8" s="17" t="s">
        <v>7</v>
      </c>
    </row>
    <row r="9" spans="2:3" x14ac:dyDescent="0.2">
      <c r="B9" s="12" t="s">
        <v>8</v>
      </c>
      <c r="C9" s="13"/>
    </row>
    <row r="10" spans="2:3" ht="31.5" customHeight="1" x14ac:dyDescent="0.2">
      <c r="B10" s="14" t="s">
        <v>9</v>
      </c>
      <c r="C10" s="18" t="s">
        <v>10</v>
      </c>
    </row>
    <row r="11" spans="2:3" ht="31.5" customHeight="1" x14ac:dyDescent="0.2">
      <c r="B11" s="14" t="s">
        <v>11</v>
      </c>
      <c r="C11" s="18" t="s">
        <v>12</v>
      </c>
    </row>
    <row r="12" spans="2:3" ht="31.5" customHeight="1" x14ac:dyDescent="0.2">
      <c r="B12" s="14" t="s">
        <v>13</v>
      </c>
      <c r="C12" s="18" t="s">
        <v>14</v>
      </c>
    </row>
    <row r="13" spans="2:3" ht="18" customHeight="1" x14ac:dyDescent="0.2">
      <c r="B13" s="14" t="s">
        <v>15</v>
      </c>
      <c r="C13" s="18" t="s">
        <v>16</v>
      </c>
    </row>
    <row r="14" spans="2:3" ht="18" customHeight="1" x14ac:dyDescent="0.2">
      <c r="B14" s="14" t="s">
        <v>17</v>
      </c>
      <c r="C14" s="18" t="s">
        <v>18</v>
      </c>
    </row>
    <row r="15" spans="2:3" ht="31.5" customHeight="1" x14ac:dyDescent="0.2">
      <c r="B15" s="14" t="s">
        <v>19</v>
      </c>
      <c r="C15" s="18" t="s">
        <v>20</v>
      </c>
    </row>
    <row r="16" spans="2:3" x14ac:dyDescent="0.2">
      <c r="B16" s="12" t="s">
        <v>21</v>
      </c>
      <c r="C16" s="13"/>
    </row>
    <row r="17" spans="2:3" ht="31.5" customHeight="1" x14ac:dyDescent="0.2">
      <c r="B17" s="14" t="s">
        <v>22</v>
      </c>
      <c r="C17" s="18" t="s">
        <v>23</v>
      </c>
    </row>
    <row r="18" spans="2:3" ht="31.5" customHeight="1" x14ac:dyDescent="0.2">
      <c r="B18" s="14" t="s">
        <v>24</v>
      </c>
      <c r="C18" s="18" t="s">
        <v>25</v>
      </c>
    </row>
    <row r="19" spans="2:3" ht="31.5" customHeight="1" x14ac:dyDescent="0.2">
      <c r="B19" s="14" t="s">
        <v>26</v>
      </c>
      <c r="C19" s="18" t="s">
        <v>27</v>
      </c>
    </row>
    <row r="20" spans="2:3" ht="18" customHeight="1" x14ac:dyDescent="0.2">
      <c r="B20" s="14" t="s">
        <v>28</v>
      </c>
      <c r="C20" s="18" t="s">
        <v>29</v>
      </c>
    </row>
    <row r="21" spans="2:3" ht="31.5" customHeight="1" x14ac:dyDescent="0.2">
      <c r="B21" s="14" t="s">
        <v>30</v>
      </c>
      <c r="C21" s="18" t="s">
        <v>31</v>
      </c>
    </row>
    <row r="22" spans="2:3" x14ac:dyDescent="0.2">
      <c r="B22" s="12" t="s">
        <v>32</v>
      </c>
      <c r="C22" s="13"/>
    </row>
    <row r="23" spans="2:3" ht="18" customHeight="1" x14ac:dyDescent="0.2">
      <c r="B23" s="19" t="s">
        <v>33</v>
      </c>
      <c r="C23" s="18" t="s">
        <v>34</v>
      </c>
    </row>
    <row r="24" spans="2:3" ht="18" customHeight="1" x14ac:dyDescent="0.2">
      <c r="B24" s="20" t="s">
        <v>35</v>
      </c>
      <c r="C24" s="18" t="s">
        <v>36</v>
      </c>
    </row>
    <row r="25" spans="2:3" ht="31.5" customHeight="1" x14ac:dyDescent="0.2">
      <c r="B25" s="21" t="s">
        <v>37</v>
      </c>
      <c r="C25" s="18" t="s">
        <v>38</v>
      </c>
    </row>
    <row r="26" spans="2:3" ht="18" customHeight="1" x14ac:dyDescent="0.2">
      <c r="B26" s="22" t="s">
        <v>39</v>
      </c>
      <c r="C26" s="18" t="s">
        <v>40</v>
      </c>
    </row>
    <row r="27" spans="2:3" ht="18" customHeight="1" x14ac:dyDescent="0.2">
      <c r="B27" s="23" t="s">
        <v>41</v>
      </c>
      <c r="C27" s="18" t="s">
        <v>42</v>
      </c>
    </row>
    <row r="28" spans="2:3" ht="18" customHeight="1" x14ac:dyDescent="0.2">
      <c r="B28" s="24" t="s">
        <v>43</v>
      </c>
      <c r="C28" s="18" t="s">
        <v>44</v>
      </c>
    </row>
    <row r="29" spans="2:3" ht="31.5" customHeight="1" x14ac:dyDescent="0.2">
      <c r="B29" s="14" t="s">
        <v>45</v>
      </c>
      <c r="C29" s="18" t="s">
        <v>46</v>
      </c>
    </row>
    <row r="30" spans="2:3" x14ac:dyDescent="0.2">
      <c r="B30" s="12" t="s">
        <v>47</v>
      </c>
      <c r="C30" s="13"/>
    </row>
    <row r="31" spans="2:3" ht="31.5" customHeight="1" x14ac:dyDescent="0.2">
      <c r="B31" s="14" t="s">
        <v>48</v>
      </c>
      <c r="C31" s="18" t="s">
        <v>49</v>
      </c>
    </row>
    <row r="32" spans="2:3" ht="31.5" customHeight="1" x14ac:dyDescent="0.2">
      <c r="B32" s="14" t="s">
        <v>50</v>
      </c>
      <c r="C32" s="18" t="s">
        <v>51</v>
      </c>
    </row>
    <row r="33" spans="2:3" ht="31.5" customHeight="1" x14ac:dyDescent="0.2">
      <c r="B33" s="14" t="s">
        <v>52</v>
      </c>
      <c r="C33" s="18" t="s">
        <v>53</v>
      </c>
    </row>
    <row r="34" spans="2:3" x14ac:dyDescent="0.2">
      <c r="B34" s="12" t="s">
        <v>54</v>
      </c>
      <c r="C34" s="13"/>
    </row>
    <row r="35" spans="2:3" ht="31.5" customHeight="1" x14ac:dyDescent="0.2">
      <c r="B35" s="14" t="s">
        <v>55</v>
      </c>
      <c r="C35" s="25" t="s">
        <v>56</v>
      </c>
    </row>
    <row r="36" spans="2:3" ht="31.5" customHeight="1" x14ac:dyDescent="0.2">
      <c r="B36" s="14" t="s">
        <v>57</v>
      </c>
      <c r="C36" s="18" t="s">
        <v>58</v>
      </c>
    </row>
    <row r="37" spans="2:3" ht="31.5" customHeight="1" x14ac:dyDescent="0.2">
      <c r="B37" s="14" t="s">
        <v>59</v>
      </c>
      <c r="C37" s="18" t="s">
        <v>60</v>
      </c>
    </row>
    <row r="38" spans="2:3" ht="45.75" customHeight="1" x14ac:dyDescent="0.2">
      <c r="B38" s="14" t="s">
        <v>61</v>
      </c>
      <c r="C38" s="18" t="s">
        <v>62</v>
      </c>
    </row>
    <row r="39" spans="2:3" x14ac:dyDescent="0.2">
      <c r="B39" s="12" t="s">
        <v>63</v>
      </c>
      <c r="C39" s="13"/>
    </row>
    <row r="40" spans="2:3" ht="31.5" customHeight="1" x14ac:dyDescent="0.2">
      <c r="B40" s="14" t="s">
        <v>64</v>
      </c>
      <c r="C40" s="18" t="s">
        <v>65</v>
      </c>
    </row>
    <row r="41" spans="2:3" ht="31.5" customHeight="1" x14ac:dyDescent="0.2">
      <c r="B41" s="14" t="s">
        <v>66</v>
      </c>
      <c r="C41" s="18" t="s">
        <v>67</v>
      </c>
    </row>
    <row r="42" spans="2:3" ht="31.5" customHeight="1" x14ac:dyDescent="0.2">
      <c r="B42" s="14" t="s">
        <v>68</v>
      </c>
      <c r="C42" s="18" t="s">
        <v>69</v>
      </c>
    </row>
    <row r="43" spans="2:3" x14ac:dyDescent="0.2">
      <c r="B43" s="12" t="s">
        <v>70</v>
      </c>
      <c r="C43" s="13"/>
    </row>
    <row r="44" spans="2:3" ht="45.75" customHeight="1" x14ac:dyDescent="0.2">
      <c r="B44" s="14" t="s">
        <v>71</v>
      </c>
      <c r="C44" s="18" t="s">
        <v>72</v>
      </c>
    </row>
    <row r="45" spans="2:3" ht="31.5" customHeight="1" x14ac:dyDescent="0.2">
      <c r="B45" s="14" t="s">
        <v>73</v>
      </c>
      <c r="C45" s="18" t="s">
        <v>74</v>
      </c>
    </row>
    <row r="46" spans="2:3" ht="31.5" customHeight="1" x14ac:dyDescent="0.2">
      <c r="B46" s="14" t="s">
        <v>75</v>
      </c>
      <c r="C46" s="18" t="s">
        <v>76</v>
      </c>
    </row>
    <row r="47" spans="2:3" x14ac:dyDescent="0.2">
      <c r="B47" s="12" t="s">
        <v>77</v>
      </c>
      <c r="C47" s="13"/>
    </row>
    <row r="48" spans="2:3" ht="30" customHeight="1" x14ac:dyDescent="0.2">
      <c r="B48" s="14" t="s">
        <v>78</v>
      </c>
      <c r="C48" s="26"/>
    </row>
    <row r="49" spans="2:3" ht="19.5" customHeight="1" x14ac:dyDescent="0.2">
      <c r="B49" s="14" t="s">
        <v>79</v>
      </c>
      <c r="C49" s="27">
        <v>5</v>
      </c>
    </row>
    <row r="50" spans="2:3" ht="30" customHeight="1" x14ac:dyDescent="0.2">
      <c r="B50" s="14" t="s">
        <v>80</v>
      </c>
      <c r="C50" s="28" t="str">
        <f>IF(OR(C48="",C49=""),"",EDATE(C48,C49*12))</f>
        <v/>
      </c>
    </row>
    <row r="51" spans="2:3" x14ac:dyDescent="0.2">
      <c r="B51" s="12" t="s">
        <v>81</v>
      </c>
      <c r="C51" s="13"/>
    </row>
    <row r="52" spans="2:3" ht="18" customHeight="1" x14ac:dyDescent="0.2">
      <c r="B52" s="14" t="s">
        <v>82</v>
      </c>
      <c r="C52" s="18" t="s">
        <v>83</v>
      </c>
    </row>
    <row r="53" spans="2:3" ht="45.75" customHeight="1" x14ac:dyDescent="0.2">
      <c r="B53" s="14" t="s">
        <v>84</v>
      </c>
      <c r="C53" s="18" t="s">
        <v>85</v>
      </c>
    </row>
    <row r="54" spans="2:3" ht="45.75" customHeight="1" x14ac:dyDescent="0.2">
      <c r="B54" s="14" t="s">
        <v>86</v>
      </c>
      <c r="C54" s="18" t="s">
        <v>87</v>
      </c>
    </row>
    <row r="55" spans="2:3" ht="18" customHeight="1" x14ac:dyDescent="0.2">
      <c r="B55" s="14" t="s">
        <v>88</v>
      </c>
      <c r="C55" s="18" t="s">
        <v>89</v>
      </c>
    </row>
    <row r="56" spans="2:3" ht="45.75" customHeight="1" x14ac:dyDescent="0.2">
      <c r="B56" s="14" t="s">
        <v>90</v>
      </c>
      <c r="C56" s="18" t="s">
        <v>91</v>
      </c>
    </row>
    <row r="57" spans="2:3" ht="18" customHeight="1" x14ac:dyDescent="0.2">
      <c r="B57" s="29" t="s">
        <v>92</v>
      </c>
      <c r="C57" s="30" t="s">
        <v>93</v>
      </c>
    </row>
  </sheetData>
  <pageMargins left="0.75" right="0.75" top="1" bottom="1" header="0.511811023622047" footer="0.5"/>
  <pageSetup fitToHeight="0" orientation="landscape" horizontalDpi="300" verticalDpi="300"/>
  <headerFooter>
    <oddFooter>&amp;L&amp;"Aptos,Regular"&amp;8[COMPANY NAME] – Training and Competence Matrix – ARB-HR-022 – Version 2.0&amp;R&amp;"Aptos,Regular"&amp;8Page &amp;P of &amp;N  ·  Not controlled when printed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73"/>
  <sheetViews>
    <sheetView showGridLines="0" tabSelected="1" zoomScaleNormal="100" workbookViewId="0">
      <pane xSplit="7" ySplit="9" topLeftCell="H10" activePane="bottomRight" state="frozen"/>
      <selection pane="topRight" activeCell="H1" sqref="H1"/>
      <selection pane="bottomLeft" activeCell="A10" sqref="A10"/>
      <selection pane="bottomRight" activeCell="H8" sqref="H8"/>
    </sheetView>
  </sheetViews>
  <sheetFormatPr baseColWidth="10" defaultColWidth="8.6640625" defaultRowHeight="15" x14ac:dyDescent="0.2"/>
  <cols>
    <col min="1" max="1" width="34" customWidth="1"/>
    <col min="2" max="2" width="14" customWidth="1"/>
    <col min="3" max="3" width="11" customWidth="1"/>
    <col min="4" max="7" width="8" customWidth="1"/>
    <col min="8" max="32" width="12.5" customWidth="1"/>
  </cols>
  <sheetData>
    <row r="1" spans="1:32" ht="54" customHeight="1" x14ac:dyDescent="0.3">
      <c r="A1" s="9" t="s">
        <v>0</v>
      </c>
      <c r="B1" s="8" t="str">
        <f>'Start here'!$C$6&amp;"  –  TRAINING AND COMPETENCE MATRIX"</f>
        <v>[COMPANY NAME]  –  TRAINING AND COMPETENCE MATRIX</v>
      </c>
      <c r="C1" s="8"/>
      <c r="D1" s="8"/>
      <c r="E1" s="8"/>
      <c r="F1" s="8"/>
      <c r="G1" s="8"/>
      <c r="H1" s="8"/>
      <c r="I1" s="8"/>
      <c r="J1" s="8"/>
      <c r="K1" s="8"/>
      <c r="L1" s="8"/>
      <c r="M1" s="8"/>
      <c r="N1" s="8"/>
      <c r="O1" s="8"/>
      <c r="P1" s="8"/>
      <c r="Q1" s="8"/>
      <c r="R1" s="8"/>
    </row>
    <row r="2" spans="1:32" x14ac:dyDescent="0.2">
      <c r="A2" s="7" t="s">
        <v>94</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row>
    <row r="3" spans="1:32" ht="15" customHeight="1" x14ac:dyDescent="0.2">
      <c r="A3" s="6" t="s">
        <v>95</v>
      </c>
      <c r="B3" s="6"/>
      <c r="C3" s="6"/>
      <c r="D3" s="6"/>
      <c r="E3" s="6"/>
      <c r="F3" s="6"/>
      <c r="G3" s="6"/>
      <c r="H3" s="5" t="s">
        <v>96</v>
      </c>
      <c r="I3" s="5"/>
      <c r="J3" s="5"/>
      <c r="K3" s="5"/>
      <c r="L3" s="5"/>
      <c r="M3" s="5"/>
      <c r="N3" s="5"/>
      <c r="O3" s="5"/>
      <c r="P3" s="5"/>
      <c r="Q3" s="5"/>
      <c r="R3" s="5"/>
      <c r="S3" s="5"/>
      <c r="T3" s="5"/>
      <c r="U3" s="5"/>
      <c r="V3" s="5"/>
      <c r="W3" s="5"/>
      <c r="X3" s="5"/>
      <c r="Y3" s="5"/>
      <c r="Z3" s="5"/>
      <c r="AA3" s="5"/>
      <c r="AB3" s="5"/>
      <c r="AC3" s="5"/>
      <c r="AD3" s="5"/>
      <c r="AE3" s="5"/>
      <c r="AF3" s="5"/>
    </row>
    <row r="5" spans="1:32" ht="30" customHeight="1" x14ac:dyDescent="0.2">
      <c r="A5" s="32" t="s">
        <v>97</v>
      </c>
      <c r="B5" s="4" t="s">
        <v>98</v>
      </c>
      <c r="C5" s="4"/>
      <c r="D5" s="4"/>
      <c r="E5" s="4"/>
      <c r="F5" s="4"/>
      <c r="G5" s="4"/>
      <c r="H5" s="33" t="s">
        <v>99</v>
      </c>
      <c r="I5" s="34"/>
      <c r="J5" s="34"/>
      <c r="K5" s="34"/>
      <c r="L5" s="34"/>
      <c r="M5" s="34"/>
      <c r="N5" s="34"/>
      <c r="O5" s="34"/>
      <c r="P5" s="34"/>
      <c r="Q5" s="34"/>
      <c r="R5" s="34"/>
      <c r="S5" s="34"/>
      <c r="T5" s="34"/>
      <c r="U5" s="34"/>
      <c r="V5" s="34"/>
      <c r="W5" s="34"/>
      <c r="X5" s="34"/>
      <c r="Y5" s="34"/>
      <c r="Z5" s="34"/>
      <c r="AA5" s="34"/>
      <c r="AB5" s="34"/>
      <c r="AC5" s="34"/>
      <c r="AD5" s="34"/>
      <c r="AE5" s="34"/>
      <c r="AF5" s="34"/>
    </row>
    <row r="6" spans="1:32" ht="25.5" customHeight="1" x14ac:dyDescent="0.2">
      <c r="A6" s="32" t="s">
        <v>100</v>
      </c>
      <c r="B6" s="35"/>
      <c r="C6" s="35"/>
      <c r="D6" s="35"/>
      <c r="E6" s="35"/>
      <c r="F6" s="35"/>
      <c r="G6" s="35"/>
      <c r="H6" s="36" t="s">
        <v>101</v>
      </c>
      <c r="I6" s="37"/>
      <c r="J6" s="37"/>
      <c r="K6" s="37"/>
      <c r="L6" s="37"/>
      <c r="M6" s="37"/>
      <c r="N6" s="37"/>
      <c r="O6" s="37"/>
      <c r="P6" s="37"/>
      <c r="Q6" s="37"/>
      <c r="R6" s="37"/>
      <c r="S6" s="37"/>
      <c r="T6" s="37"/>
      <c r="U6" s="37"/>
      <c r="V6" s="37"/>
      <c r="W6" s="37"/>
      <c r="X6" s="37"/>
      <c r="Y6" s="37"/>
      <c r="Z6" s="37"/>
      <c r="AA6" s="37"/>
      <c r="AB6" s="37"/>
      <c r="AC6" s="37"/>
      <c r="AD6" s="37"/>
      <c r="AE6" s="37"/>
      <c r="AF6" s="37"/>
    </row>
    <row r="7" spans="1:32" ht="25.5" customHeight="1" x14ac:dyDescent="0.2">
      <c r="A7" s="32" t="s">
        <v>102</v>
      </c>
      <c r="B7" s="35"/>
      <c r="C7" s="35"/>
      <c r="D7" s="35"/>
      <c r="E7" s="35"/>
      <c r="F7" s="35"/>
      <c r="G7" s="35"/>
      <c r="H7" s="36" t="s">
        <v>103</v>
      </c>
      <c r="I7" s="37"/>
      <c r="J7" s="37"/>
      <c r="K7" s="37"/>
      <c r="L7" s="37"/>
      <c r="M7" s="37"/>
      <c r="N7" s="37"/>
      <c r="O7" s="37"/>
      <c r="P7" s="37"/>
      <c r="Q7" s="37"/>
      <c r="R7" s="37"/>
      <c r="S7" s="37"/>
      <c r="T7" s="37"/>
      <c r="U7" s="37"/>
      <c r="V7" s="37"/>
      <c r="W7" s="37"/>
      <c r="X7" s="37"/>
      <c r="Y7" s="37"/>
      <c r="Z7" s="37"/>
      <c r="AA7" s="37"/>
      <c r="AB7" s="37"/>
      <c r="AC7" s="37"/>
      <c r="AD7" s="37"/>
      <c r="AE7" s="37"/>
      <c r="AF7" s="37"/>
    </row>
    <row r="8" spans="1:32" x14ac:dyDescent="0.2">
      <c r="A8" s="32" t="s">
        <v>104</v>
      </c>
      <c r="B8" s="35"/>
      <c r="C8" s="35"/>
      <c r="D8" s="35"/>
      <c r="E8" s="35"/>
      <c r="F8" s="35"/>
      <c r="G8" s="35"/>
      <c r="H8" s="38">
        <f ca="1">TODAY()-400</f>
        <v>45892</v>
      </c>
      <c r="I8" s="39"/>
      <c r="J8" s="39"/>
      <c r="K8" s="39"/>
      <c r="L8" s="39"/>
      <c r="M8" s="39"/>
      <c r="N8" s="39"/>
      <c r="O8" s="39"/>
      <c r="P8" s="39"/>
      <c r="Q8" s="39"/>
      <c r="R8" s="39"/>
      <c r="S8" s="39"/>
      <c r="T8" s="39"/>
      <c r="U8" s="39"/>
      <c r="V8" s="39"/>
      <c r="W8" s="39"/>
      <c r="X8" s="39"/>
      <c r="Y8" s="39"/>
      <c r="Z8" s="39"/>
      <c r="AA8" s="39"/>
      <c r="AB8" s="39"/>
      <c r="AC8" s="39"/>
      <c r="AD8" s="39"/>
      <c r="AE8" s="39"/>
      <c r="AF8" s="39"/>
    </row>
    <row r="9" spans="1:32" ht="42" customHeight="1" x14ac:dyDescent="0.2">
      <c r="A9" s="40" t="s">
        <v>105</v>
      </c>
      <c r="B9" s="40" t="s">
        <v>106</v>
      </c>
      <c r="C9" s="40" t="s">
        <v>107</v>
      </c>
      <c r="D9" s="40" t="s">
        <v>108</v>
      </c>
      <c r="E9" s="40" t="s">
        <v>37</v>
      </c>
      <c r="F9" s="40" t="s">
        <v>35</v>
      </c>
      <c r="G9" s="40" t="s">
        <v>41</v>
      </c>
      <c r="H9" s="40" t="str">
        <f t="shared" ref="H9:AF9" si="0">IF(H5="","",H5)</f>
        <v>EXAMPLE – A. Climber</v>
      </c>
      <c r="I9" s="40" t="str">
        <f t="shared" si="0"/>
        <v/>
      </c>
      <c r="J9" s="40" t="str">
        <f t="shared" si="0"/>
        <v/>
      </c>
      <c r="K9" s="40" t="str">
        <f t="shared" si="0"/>
        <v/>
      </c>
      <c r="L9" s="40" t="str">
        <f t="shared" si="0"/>
        <v/>
      </c>
      <c r="M9" s="40" t="str">
        <f t="shared" si="0"/>
        <v/>
      </c>
      <c r="N9" s="40" t="str">
        <f t="shared" si="0"/>
        <v/>
      </c>
      <c r="O9" s="40" t="str">
        <f t="shared" si="0"/>
        <v/>
      </c>
      <c r="P9" s="40" t="str">
        <f t="shared" si="0"/>
        <v/>
      </c>
      <c r="Q9" s="40" t="str">
        <f t="shared" si="0"/>
        <v/>
      </c>
      <c r="R9" s="40" t="str">
        <f t="shared" si="0"/>
        <v/>
      </c>
      <c r="S9" s="40" t="str">
        <f t="shared" si="0"/>
        <v/>
      </c>
      <c r="T9" s="40" t="str">
        <f t="shared" si="0"/>
        <v/>
      </c>
      <c r="U9" s="40" t="str">
        <f t="shared" si="0"/>
        <v/>
      </c>
      <c r="V9" s="40" t="str">
        <f t="shared" si="0"/>
        <v/>
      </c>
      <c r="W9" s="40" t="str">
        <f t="shared" si="0"/>
        <v/>
      </c>
      <c r="X9" s="40" t="str">
        <f t="shared" si="0"/>
        <v/>
      </c>
      <c r="Y9" s="40" t="str">
        <f t="shared" si="0"/>
        <v/>
      </c>
      <c r="Z9" s="40" t="str">
        <f t="shared" si="0"/>
        <v/>
      </c>
      <c r="AA9" s="40" t="str">
        <f t="shared" si="0"/>
        <v/>
      </c>
      <c r="AB9" s="40" t="str">
        <f t="shared" si="0"/>
        <v/>
      </c>
      <c r="AC9" s="40" t="str">
        <f t="shared" si="0"/>
        <v/>
      </c>
      <c r="AD9" s="40" t="str">
        <f t="shared" si="0"/>
        <v/>
      </c>
      <c r="AE9" s="40" t="str">
        <f t="shared" si="0"/>
        <v/>
      </c>
      <c r="AF9" s="40" t="str">
        <f t="shared" si="0"/>
        <v/>
      </c>
    </row>
    <row r="10" spans="1:32" ht="18" customHeight="1" x14ac:dyDescent="0.2">
      <c r="A10" s="41" t="s">
        <v>109</v>
      </c>
      <c r="B10" s="13"/>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row>
    <row r="11" spans="1:32" ht="30" customHeight="1" x14ac:dyDescent="0.2">
      <c r="A11" s="42" t="s">
        <v>110</v>
      </c>
      <c r="B11" s="43" t="s">
        <v>111</v>
      </c>
      <c r="C11" s="44" t="s">
        <v>112</v>
      </c>
      <c r="D11" s="45">
        <f>COUNTIF(Calc!H11:AF11,"Required")</f>
        <v>1</v>
      </c>
      <c r="E11" s="45">
        <f t="shared" ref="E11:E24" ca="1" si="1">SUMPRODUCT(ISNUMBER(H11:AF11)*(H11:AF11&lt;TODAY()))</f>
        <v>0</v>
      </c>
      <c r="F11" s="45">
        <f ca="1">SUMPRODUCT(ISNUMBER(H11:AF11)*(H11:AF11&gt;=TODAY())*(H11:AF11&lt;=TODAY()+'Start here'!$C$7))</f>
        <v>0</v>
      </c>
      <c r="G11" s="45">
        <f ca="1">SUMPRODUCT((Calc!H11:AF11="Required")*(H11:AF11=""))</f>
        <v>0</v>
      </c>
      <c r="H11" s="46">
        <f ca="1">TODAY()+900</f>
        <v>47192</v>
      </c>
      <c r="I11" s="47"/>
      <c r="J11" s="47"/>
      <c r="K11" s="47"/>
      <c r="L11" s="47"/>
      <c r="M11" s="47"/>
      <c r="N11" s="47"/>
      <c r="O11" s="47"/>
      <c r="P11" s="47"/>
      <c r="Q11" s="47"/>
      <c r="R11" s="47"/>
      <c r="S11" s="47"/>
      <c r="T11" s="47"/>
      <c r="U11" s="47"/>
      <c r="V11" s="47"/>
      <c r="W11" s="47"/>
      <c r="X11" s="47"/>
      <c r="Y11" s="47"/>
      <c r="Z11" s="47"/>
      <c r="AA11" s="47"/>
      <c r="AB11" s="47"/>
      <c r="AC11" s="47"/>
      <c r="AD11" s="47"/>
      <c r="AE11" s="47"/>
      <c r="AF11" s="47"/>
    </row>
    <row r="12" spans="1:32" ht="30" customHeight="1" x14ac:dyDescent="0.2">
      <c r="A12" s="48" t="s">
        <v>113</v>
      </c>
      <c r="B12" s="37" t="s">
        <v>114</v>
      </c>
      <c r="C12" s="49" t="s">
        <v>112</v>
      </c>
      <c r="D12" s="45">
        <f>COUNTIF(Calc!H12:AF12,"Required")</f>
        <v>1</v>
      </c>
      <c r="E12" s="45">
        <f t="shared" ca="1" si="1"/>
        <v>0</v>
      </c>
      <c r="F12" s="45">
        <f ca="1">SUMPRODUCT(ISNUMBER(H12:AF12)*(H12:AF12&gt;=TODAY())*(H12:AF12&lt;=TODAY()+'Start here'!$C$7))</f>
        <v>0</v>
      </c>
      <c r="G12" s="45">
        <f ca="1">SUMPRODUCT((Calc!H12:AF12="Required")*(H12:AF12=""))</f>
        <v>0</v>
      </c>
      <c r="H12" s="46">
        <f ca="1">TODAY()+900</f>
        <v>47192</v>
      </c>
      <c r="I12" s="47"/>
      <c r="J12" s="47"/>
      <c r="K12" s="47"/>
      <c r="L12" s="47"/>
      <c r="M12" s="47"/>
      <c r="N12" s="47"/>
      <c r="O12" s="47"/>
      <c r="P12" s="47"/>
      <c r="Q12" s="47"/>
      <c r="R12" s="47"/>
      <c r="S12" s="47"/>
      <c r="T12" s="47"/>
      <c r="U12" s="47"/>
      <c r="V12" s="47"/>
      <c r="W12" s="47"/>
      <c r="X12" s="47"/>
      <c r="Y12" s="47"/>
      <c r="Z12" s="47"/>
      <c r="AA12" s="47"/>
      <c r="AB12" s="47"/>
      <c r="AC12" s="47"/>
      <c r="AD12" s="47"/>
      <c r="AE12" s="47"/>
      <c r="AF12" s="47"/>
    </row>
    <row r="13" spans="1:32" ht="30" customHeight="1" x14ac:dyDescent="0.2">
      <c r="A13" s="42" t="s">
        <v>115</v>
      </c>
      <c r="B13" s="43" t="s">
        <v>116</v>
      </c>
      <c r="C13" s="44" t="s">
        <v>112</v>
      </c>
      <c r="D13" s="45">
        <f>COUNTIF(Calc!H13:AF13,"Required")</f>
        <v>0</v>
      </c>
      <c r="E13" s="45">
        <f t="shared" ca="1" si="1"/>
        <v>0</v>
      </c>
      <c r="F13" s="45">
        <f ca="1">SUMPRODUCT(ISNUMBER(H13:AF13)*(H13:AF13&gt;=TODAY())*(H13:AF13&lt;=TODAY()+'Start here'!$C$7))</f>
        <v>0</v>
      </c>
      <c r="G13" s="45">
        <f>SUMPRODUCT((Calc!H13:AF13="Required")*(H13:AF13=""))</f>
        <v>0</v>
      </c>
      <c r="H13" s="47"/>
      <c r="I13" s="47"/>
      <c r="J13" s="47"/>
      <c r="K13" s="47"/>
      <c r="L13" s="47"/>
      <c r="M13" s="47"/>
      <c r="N13" s="47"/>
      <c r="O13" s="47"/>
      <c r="P13" s="47"/>
      <c r="Q13" s="47"/>
      <c r="R13" s="47"/>
      <c r="S13" s="47"/>
      <c r="T13" s="47"/>
      <c r="U13" s="47"/>
      <c r="V13" s="47"/>
      <c r="W13" s="47"/>
      <c r="X13" s="47"/>
      <c r="Y13" s="47"/>
      <c r="Z13" s="47"/>
      <c r="AA13" s="47"/>
      <c r="AB13" s="47"/>
      <c r="AC13" s="47"/>
      <c r="AD13" s="47"/>
      <c r="AE13" s="47"/>
      <c r="AF13" s="47"/>
    </row>
    <row r="14" spans="1:32" ht="19.5" customHeight="1" x14ac:dyDescent="0.2">
      <c r="A14" s="48" t="s">
        <v>117</v>
      </c>
      <c r="B14" s="37" t="s">
        <v>118</v>
      </c>
      <c r="C14" s="49" t="s">
        <v>112</v>
      </c>
      <c r="D14" s="45">
        <f>COUNTIF(Calc!H14:AF14,"Required")</f>
        <v>0</v>
      </c>
      <c r="E14" s="45">
        <f t="shared" ca="1" si="1"/>
        <v>0</v>
      </c>
      <c r="F14" s="45">
        <f ca="1">SUMPRODUCT(ISNUMBER(H14:AF14)*(H14:AF14&gt;=TODAY())*(H14:AF14&lt;=TODAY()+'Start here'!$C$7))</f>
        <v>0</v>
      </c>
      <c r="G14" s="45">
        <f>SUMPRODUCT((Calc!H14:AF14="Required")*(H14:AF14=""))</f>
        <v>0</v>
      </c>
      <c r="H14" s="47"/>
      <c r="I14" s="47"/>
      <c r="J14" s="47"/>
      <c r="K14" s="47"/>
      <c r="L14" s="47"/>
      <c r="M14" s="47"/>
      <c r="N14" s="47"/>
      <c r="O14" s="47"/>
      <c r="P14" s="47"/>
      <c r="Q14" s="47"/>
      <c r="R14" s="47"/>
      <c r="S14" s="47"/>
      <c r="T14" s="47"/>
      <c r="U14" s="47"/>
      <c r="V14" s="47"/>
      <c r="W14" s="47"/>
      <c r="X14" s="47"/>
      <c r="Y14" s="47"/>
      <c r="Z14" s="47"/>
      <c r="AA14" s="47"/>
      <c r="AB14" s="47"/>
      <c r="AC14" s="47"/>
      <c r="AD14" s="47"/>
      <c r="AE14" s="47"/>
      <c r="AF14" s="47"/>
    </row>
    <row r="15" spans="1:32" ht="30" customHeight="1" x14ac:dyDescent="0.2">
      <c r="A15" s="42" t="s">
        <v>119</v>
      </c>
      <c r="B15" s="43" t="s">
        <v>120</v>
      </c>
      <c r="C15" s="44" t="s">
        <v>112</v>
      </c>
      <c r="D15" s="45">
        <f>COUNTIF(Calc!H15:AF15,"Required")</f>
        <v>1</v>
      </c>
      <c r="E15" s="45">
        <f t="shared" ca="1" si="1"/>
        <v>0</v>
      </c>
      <c r="F15" s="45">
        <f ca="1">SUMPRODUCT(ISNUMBER(H15:AF15)*(H15:AF15&gt;=TODAY())*(H15:AF15&lt;=TODAY()+'Start here'!$C$7))</f>
        <v>1</v>
      </c>
      <c r="G15" s="45">
        <f ca="1">SUMPRODUCT((Calc!H15:AF15="Required")*(H15:AF15=""))</f>
        <v>0</v>
      </c>
      <c r="H15" s="46">
        <f ca="1">TODAY()+45</f>
        <v>46337</v>
      </c>
      <c r="I15" s="47"/>
      <c r="J15" s="47"/>
      <c r="K15" s="47"/>
      <c r="L15" s="47"/>
      <c r="M15" s="47"/>
      <c r="N15" s="47"/>
      <c r="O15" s="47"/>
      <c r="P15" s="47"/>
      <c r="Q15" s="47"/>
      <c r="R15" s="47"/>
      <c r="S15" s="47"/>
      <c r="T15" s="47"/>
      <c r="U15" s="47"/>
      <c r="V15" s="47"/>
      <c r="W15" s="47"/>
      <c r="X15" s="47"/>
      <c r="Y15" s="47"/>
      <c r="Z15" s="47"/>
      <c r="AA15" s="47"/>
      <c r="AB15" s="47"/>
      <c r="AC15" s="47"/>
      <c r="AD15" s="47"/>
      <c r="AE15" s="47"/>
      <c r="AF15" s="47"/>
    </row>
    <row r="16" spans="1:32" ht="30" customHeight="1" x14ac:dyDescent="0.2">
      <c r="A16" s="48" t="s">
        <v>121</v>
      </c>
      <c r="B16" s="37" t="s">
        <v>122</v>
      </c>
      <c r="C16" s="49" t="s">
        <v>112</v>
      </c>
      <c r="D16" s="45">
        <f>COUNTIF(Calc!H16:AF16,"Required")</f>
        <v>1</v>
      </c>
      <c r="E16" s="45">
        <f t="shared" ca="1" si="1"/>
        <v>1</v>
      </c>
      <c r="F16" s="45">
        <f ca="1">SUMPRODUCT(ISNUMBER(H16:AF16)*(H16:AF16&gt;=TODAY())*(H16:AF16&lt;=TODAY()+'Start here'!$C$7))</f>
        <v>0</v>
      </c>
      <c r="G16" s="45">
        <f ca="1">SUMPRODUCT((Calc!H16:AF16="Required")*(H16:AF16=""))</f>
        <v>0</v>
      </c>
      <c r="H16" s="46">
        <f ca="1">TODAY()-20</f>
        <v>46272</v>
      </c>
      <c r="I16" s="47"/>
      <c r="J16" s="47"/>
      <c r="K16" s="47"/>
      <c r="L16" s="47"/>
      <c r="M16" s="47"/>
      <c r="N16" s="47"/>
      <c r="O16" s="47"/>
      <c r="P16" s="47"/>
      <c r="Q16" s="47"/>
      <c r="R16" s="47"/>
      <c r="S16" s="47"/>
      <c r="T16" s="47"/>
      <c r="U16" s="47"/>
      <c r="V16" s="47"/>
      <c r="W16" s="47"/>
      <c r="X16" s="47"/>
      <c r="Y16" s="47"/>
      <c r="Z16" s="47"/>
      <c r="AA16" s="47"/>
      <c r="AB16" s="47"/>
      <c r="AC16" s="47"/>
      <c r="AD16" s="47"/>
      <c r="AE16" s="47"/>
      <c r="AF16" s="47"/>
    </row>
    <row r="17" spans="1:32" ht="19.5" customHeight="1" x14ac:dyDescent="0.2">
      <c r="A17" s="42" t="s">
        <v>123</v>
      </c>
      <c r="B17" s="43" t="s">
        <v>124</v>
      </c>
      <c r="C17" s="44" t="s">
        <v>112</v>
      </c>
      <c r="D17" s="45">
        <f>COUNTIF(Calc!H17:AF17,"Required")</f>
        <v>0</v>
      </c>
      <c r="E17" s="45">
        <f t="shared" ca="1" si="1"/>
        <v>0</v>
      </c>
      <c r="F17" s="45">
        <f ca="1">SUMPRODUCT(ISNUMBER(H17:AF17)*(H17:AF17&gt;=TODAY())*(H17:AF17&lt;=TODAY()+'Start here'!$C$7))</f>
        <v>0</v>
      </c>
      <c r="G17" s="45">
        <f>SUMPRODUCT((Calc!H17:AF17="Required")*(H17:AF17=""))</f>
        <v>0</v>
      </c>
      <c r="H17" s="47"/>
      <c r="I17" s="47"/>
      <c r="J17" s="47"/>
      <c r="K17" s="47"/>
      <c r="L17" s="47"/>
      <c r="M17" s="47"/>
      <c r="N17" s="47"/>
      <c r="O17" s="47"/>
      <c r="P17" s="47"/>
      <c r="Q17" s="47"/>
      <c r="R17" s="47"/>
      <c r="S17" s="47"/>
      <c r="T17" s="47"/>
      <c r="U17" s="47"/>
      <c r="V17" s="47"/>
      <c r="W17" s="47"/>
      <c r="X17" s="47"/>
      <c r="Y17" s="47"/>
      <c r="Z17" s="47"/>
      <c r="AA17" s="47"/>
      <c r="AB17" s="47"/>
      <c r="AC17" s="47"/>
      <c r="AD17" s="47"/>
      <c r="AE17" s="47"/>
      <c r="AF17" s="47"/>
    </row>
    <row r="18" spans="1:32" ht="19.5" customHeight="1" x14ac:dyDescent="0.2">
      <c r="A18" s="48" t="s">
        <v>125</v>
      </c>
      <c r="B18" s="37" t="s">
        <v>126</v>
      </c>
      <c r="C18" s="49" t="s">
        <v>112</v>
      </c>
      <c r="D18" s="45">
        <f>COUNTIF(Calc!H18:AF18,"Required")</f>
        <v>0</v>
      </c>
      <c r="E18" s="45">
        <f t="shared" ca="1" si="1"/>
        <v>0</v>
      </c>
      <c r="F18" s="45">
        <f ca="1">SUMPRODUCT(ISNUMBER(H18:AF18)*(H18:AF18&gt;=TODAY())*(H18:AF18&lt;=TODAY()+'Start here'!$C$7))</f>
        <v>0</v>
      </c>
      <c r="G18" s="45">
        <f>SUMPRODUCT((Calc!H18:AF18="Required")*(H18:AF18=""))</f>
        <v>0</v>
      </c>
      <c r="H18" s="47"/>
      <c r="I18" s="47"/>
      <c r="J18" s="47"/>
      <c r="K18" s="47"/>
      <c r="L18" s="47"/>
      <c r="M18" s="47"/>
      <c r="N18" s="47"/>
      <c r="O18" s="47"/>
      <c r="P18" s="47"/>
      <c r="Q18" s="47"/>
      <c r="R18" s="47"/>
      <c r="S18" s="47"/>
      <c r="T18" s="47"/>
      <c r="U18" s="47"/>
      <c r="V18" s="47"/>
      <c r="W18" s="47"/>
      <c r="X18" s="47"/>
      <c r="Y18" s="47"/>
      <c r="Z18" s="47"/>
      <c r="AA18" s="47"/>
      <c r="AB18" s="47"/>
      <c r="AC18" s="47"/>
      <c r="AD18" s="47"/>
      <c r="AE18" s="47"/>
      <c r="AF18" s="47"/>
    </row>
    <row r="19" spans="1:32" ht="19.5" customHeight="1" x14ac:dyDescent="0.2">
      <c r="A19" s="42" t="s">
        <v>127</v>
      </c>
      <c r="B19" s="43" t="s">
        <v>128</v>
      </c>
      <c r="C19" s="44" t="s">
        <v>112</v>
      </c>
      <c r="D19" s="45">
        <f>COUNTIF(Calc!H19:AF19,"Required")</f>
        <v>0</v>
      </c>
      <c r="E19" s="45">
        <f t="shared" ca="1" si="1"/>
        <v>0</v>
      </c>
      <c r="F19" s="45">
        <f ca="1">SUMPRODUCT(ISNUMBER(H19:AF19)*(H19:AF19&gt;=TODAY())*(H19:AF19&lt;=TODAY()+'Start here'!$C$7))</f>
        <v>0</v>
      </c>
      <c r="G19" s="45">
        <f>SUMPRODUCT((Calc!H19:AF19="Required")*(H19:AF19=""))</f>
        <v>0</v>
      </c>
      <c r="H19" s="47"/>
      <c r="I19" s="47"/>
      <c r="J19" s="47"/>
      <c r="K19" s="47"/>
      <c r="L19" s="47"/>
      <c r="M19" s="47"/>
      <c r="N19" s="47"/>
      <c r="O19" s="47"/>
      <c r="P19" s="47"/>
      <c r="Q19" s="47"/>
      <c r="R19" s="47"/>
      <c r="S19" s="47"/>
      <c r="T19" s="47"/>
      <c r="U19" s="47"/>
      <c r="V19" s="47"/>
      <c r="W19" s="47"/>
      <c r="X19" s="47"/>
      <c r="Y19" s="47"/>
      <c r="Z19" s="47"/>
      <c r="AA19" s="47"/>
      <c r="AB19" s="47"/>
      <c r="AC19" s="47"/>
      <c r="AD19" s="47"/>
      <c r="AE19" s="47"/>
      <c r="AF19" s="47"/>
    </row>
    <row r="20" spans="1:32" ht="30" customHeight="1" x14ac:dyDescent="0.2">
      <c r="A20" s="48" t="s">
        <v>129</v>
      </c>
      <c r="B20" s="37" t="s">
        <v>130</v>
      </c>
      <c r="C20" s="49" t="s">
        <v>112</v>
      </c>
      <c r="D20" s="45">
        <f>COUNTIF(Calc!H20:AF20,"Required")</f>
        <v>0</v>
      </c>
      <c r="E20" s="45">
        <f t="shared" ca="1" si="1"/>
        <v>0</v>
      </c>
      <c r="F20" s="45">
        <f ca="1">SUMPRODUCT(ISNUMBER(H20:AF20)*(H20:AF20&gt;=TODAY())*(H20:AF20&lt;=TODAY()+'Start here'!$C$7))</f>
        <v>0</v>
      </c>
      <c r="G20" s="45">
        <f>SUMPRODUCT((Calc!H20:AF20="Required")*(H20:AF20=""))</f>
        <v>0</v>
      </c>
      <c r="H20" s="47"/>
      <c r="I20" s="47"/>
      <c r="J20" s="47"/>
      <c r="K20" s="47"/>
      <c r="L20" s="47"/>
      <c r="M20" s="47"/>
      <c r="N20" s="47"/>
      <c r="O20" s="47"/>
      <c r="P20" s="47"/>
      <c r="Q20" s="47"/>
      <c r="R20" s="47"/>
      <c r="S20" s="47"/>
      <c r="T20" s="47"/>
      <c r="U20" s="47"/>
      <c r="V20" s="47"/>
      <c r="W20" s="47"/>
      <c r="X20" s="47"/>
      <c r="Y20" s="47"/>
      <c r="Z20" s="47"/>
      <c r="AA20" s="47"/>
      <c r="AB20" s="47"/>
      <c r="AC20" s="47"/>
      <c r="AD20" s="47"/>
      <c r="AE20" s="47"/>
      <c r="AF20" s="47"/>
    </row>
    <row r="21" spans="1:32" ht="19.5" customHeight="1" x14ac:dyDescent="0.2">
      <c r="A21" s="42" t="s">
        <v>131</v>
      </c>
      <c r="B21" s="43" t="s">
        <v>132</v>
      </c>
      <c r="C21" s="44" t="s">
        <v>112</v>
      </c>
      <c r="D21" s="45">
        <f>COUNTIF(Calc!H21:AF21,"Required")</f>
        <v>0</v>
      </c>
      <c r="E21" s="45">
        <f t="shared" ca="1" si="1"/>
        <v>0</v>
      </c>
      <c r="F21" s="45">
        <f ca="1">SUMPRODUCT(ISNUMBER(H21:AF21)*(H21:AF21&gt;=TODAY())*(H21:AF21&lt;=TODAY()+'Start here'!$C$7))</f>
        <v>0</v>
      </c>
      <c r="G21" s="45">
        <f>SUMPRODUCT((Calc!H21:AF21="Required")*(H21:AF21=""))</f>
        <v>0</v>
      </c>
      <c r="H21" s="47"/>
      <c r="I21" s="47"/>
      <c r="J21" s="47"/>
      <c r="K21" s="47"/>
      <c r="L21" s="47"/>
      <c r="M21" s="47"/>
      <c r="N21" s="47"/>
      <c r="O21" s="47"/>
      <c r="P21" s="47"/>
      <c r="Q21" s="47"/>
      <c r="R21" s="47"/>
      <c r="S21" s="47"/>
      <c r="T21" s="47"/>
      <c r="U21" s="47"/>
      <c r="V21" s="47"/>
      <c r="W21" s="47"/>
      <c r="X21" s="47"/>
      <c r="Y21" s="47"/>
      <c r="Z21" s="47"/>
      <c r="AA21" s="47"/>
      <c r="AB21" s="47"/>
      <c r="AC21" s="47"/>
      <c r="AD21" s="47"/>
      <c r="AE21" s="47"/>
      <c r="AF21" s="47"/>
    </row>
    <row r="22" spans="1:32" ht="19.5" customHeight="1" x14ac:dyDescent="0.2">
      <c r="A22" s="48" t="s">
        <v>133</v>
      </c>
      <c r="B22" s="37" t="s">
        <v>134</v>
      </c>
      <c r="C22" s="49" t="s">
        <v>112</v>
      </c>
      <c r="D22" s="45">
        <f>COUNTIF(Calc!H22:AF22,"Required")</f>
        <v>0</v>
      </c>
      <c r="E22" s="45">
        <f t="shared" ca="1" si="1"/>
        <v>0</v>
      </c>
      <c r="F22" s="45">
        <f ca="1">SUMPRODUCT(ISNUMBER(H22:AF22)*(H22:AF22&gt;=TODAY())*(H22:AF22&lt;=TODAY()+'Start here'!$C$7))</f>
        <v>0</v>
      </c>
      <c r="G22" s="45">
        <f>SUMPRODUCT((Calc!H22:AF22="Required")*(H22:AF22=""))</f>
        <v>0</v>
      </c>
      <c r="H22" s="47"/>
      <c r="I22" s="47"/>
      <c r="J22" s="47"/>
      <c r="K22" s="47"/>
      <c r="L22" s="47"/>
      <c r="M22" s="47"/>
      <c r="N22" s="47"/>
      <c r="O22" s="47"/>
      <c r="P22" s="47"/>
      <c r="Q22" s="47"/>
      <c r="R22" s="47"/>
      <c r="S22" s="47"/>
      <c r="T22" s="47"/>
      <c r="U22" s="47"/>
      <c r="V22" s="47"/>
      <c r="W22" s="47"/>
      <c r="X22" s="47"/>
      <c r="Y22" s="47"/>
      <c r="Z22" s="47"/>
      <c r="AA22" s="47"/>
      <c r="AB22" s="47"/>
      <c r="AC22" s="47"/>
      <c r="AD22" s="47"/>
      <c r="AE22" s="47"/>
      <c r="AF22" s="47"/>
    </row>
    <row r="23" spans="1:32" ht="19.5" customHeight="1" x14ac:dyDescent="0.2">
      <c r="A23" s="42" t="s">
        <v>135</v>
      </c>
      <c r="B23" s="43" t="s">
        <v>136</v>
      </c>
      <c r="C23" s="44" t="s">
        <v>112</v>
      </c>
      <c r="D23" s="45">
        <f>COUNTIF(Calc!H23:AF23,"Required")</f>
        <v>0</v>
      </c>
      <c r="E23" s="45">
        <f t="shared" ca="1" si="1"/>
        <v>0</v>
      </c>
      <c r="F23" s="45">
        <f ca="1">SUMPRODUCT(ISNUMBER(H23:AF23)*(H23:AF23&gt;=TODAY())*(H23:AF23&lt;=TODAY()+'Start here'!$C$7))</f>
        <v>0</v>
      </c>
      <c r="G23" s="45">
        <f>SUMPRODUCT((Calc!H23:AF23="Required")*(H23:AF23=""))</f>
        <v>0</v>
      </c>
      <c r="H23" s="47"/>
      <c r="I23" s="47"/>
      <c r="J23" s="47"/>
      <c r="K23" s="47"/>
      <c r="L23" s="47"/>
      <c r="M23" s="47"/>
      <c r="N23" s="47"/>
      <c r="O23" s="47"/>
      <c r="P23" s="47"/>
      <c r="Q23" s="47"/>
      <c r="R23" s="47"/>
      <c r="S23" s="47"/>
      <c r="T23" s="47"/>
      <c r="U23" s="47"/>
      <c r="V23" s="47"/>
      <c r="W23" s="47"/>
      <c r="X23" s="47"/>
      <c r="Y23" s="47"/>
      <c r="Z23" s="47"/>
      <c r="AA23" s="47"/>
      <c r="AB23" s="47"/>
      <c r="AC23" s="47"/>
      <c r="AD23" s="47"/>
      <c r="AE23" s="47"/>
      <c r="AF23" s="47"/>
    </row>
    <row r="24" spans="1:32" ht="30" customHeight="1" x14ac:dyDescent="0.2">
      <c r="A24" s="50" t="s">
        <v>137</v>
      </c>
      <c r="B24" s="37"/>
      <c r="C24" s="49"/>
      <c r="D24" s="45">
        <f>COUNTIF(Calc!H24:AF24,"Required")</f>
        <v>0</v>
      </c>
      <c r="E24" s="45">
        <f t="shared" ca="1" si="1"/>
        <v>0</v>
      </c>
      <c r="F24" s="45">
        <f ca="1">SUMPRODUCT(ISNUMBER(H24:AF24)*(H24:AF24&gt;=TODAY())*(H24:AF24&lt;=TODAY()+'Start here'!$C$7))</f>
        <v>0</v>
      </c>
      <c r="G24" s="45">
        <f>SUMPRODUCT((Calc!H24:AF24="Required")*(H24:AF24=""))</f>
        <v>0</v>
      </c>
      <c r="H24" s="47"/>
      <c r="I24" s="47"/>
      <c r="J24" s="47"/>
      <c r="K24" s="47"/>
      <c r="L24" s="47"/>
      <c r="M24" s="47"/>
      <c r="N24" s="47"/>
      <c r="O24" s="47"/>
      <c r="P24" s="47"/>
      <c r="Q24" s="47"/>
      <c r="R24" s="47"/>
      <c r="S24" s="47"/>
      <c r="T24" s="47"/>
      <c r="U24" s="47"/>
      <c r="V24" s="47"/>
      <c r="W24" s="47"/>
      <c r="X24" s="47"/>
      <c r="Y24" s="47"/>
      <c r="Z24" s="47"/>
      <c r="AA24" s="47"/>
      <c r="AB24" s="47"/>
      <c r="AC24" s="47"/>
      <c r="AD24" s="47"/>
      <c r="AE24" s="47"/>
      <c r="AF24" s="47"/>
    </row>
    <row r="25" spans="1:32" ht="18" customHeight="1" x14ac:dyDescent="0.2">
      <c r="A25" s="41" t="s">
        <v>138</v>
      </c>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row>
    <row r="26" spans="1:32" ht="19.5" customHeight="1" x14ac:dyDescent="0.2">
      <c r="A26" s="42" t="s">
        <v>139</v>
      </c>
      <c r="B26" s="43" t="s">
        <v>140</v>
      </c>
      <c r="C26" s="44" t="s">
        <v>141</v>
      </c>
      <c r="D26" s="45">
        <f>COUNTIF(Calc!H26:AF26,"Required")</f>
        <v>0</v>
      </c>
      <c r="E26" s="45">
        <f t="shared" ref="E26:E33" ca="1" si="2">SUMPRODUCT(ISNUMBER(H26:AF26)*(H26:AF26&lt;TODAY()))</f>
        <v>0</v>
      </c>
      <c r="F26" s="45">
        <f ca="1">SUMPRODUCT(ISNUMBER(H26:AF26)*(H26:AF26&gt;=TODAY())*(H26:AF26&lt;=TODAY()+'Start here'!$C$7))</f>
        <v>0</v>
      </c>
      <c r="G26" s="45">
        <f>SUMPRODUCT((Calc!H26:AF26="Required")*(H26:AF26=""))</f>
        <v>0</v>
      </c>
      <c r="H26" s="47"/>
      <c r="I26" s="47"/>
      <c r="J26" s="47"/>
      <c r="K26" s="47"/>
      <c r="L26" s="47"/>
      <c r="M26" s="47"/>
      <c r="N26" s="47"/>
      <c r="O26" s="47"/>
      <c r="P26" s="47"/>
      <c r="Q26" s="47"/>
      <c r="R26" s="47"/>
      <c r="S26" s="47"/>
      <c r="T26" s="47"/>
      <c r="U26" s="47"/>
      <c r="V26" s="47"/>
      <c r="W26" s="47"/>
      <c r="X26" s="47"/>
      <c r="Y26" s="47"/>
      <c r="Z26" s="47"/>
      <c r="AA26" s="47"/>
      <c r="AB26" s="47"/>
      <c r="AC26" s="47"/>
      <c r="AD26" s="47"/>
      <c r="AE26" s="47"/>
      <c r="AF26" s="47"/>
    </row>
    <row r="27" spans="1:32" ht="19.5" customHeight="1" x14ac:dyDescent="0.2">
      <c r="A27" s="48" t="s">
        <v>142</v>
      </c>
      <c r="B27" s="37" t="s">
        <v>143</v>
      </c>
      <c r="C27" s="49" t="s">
        <v>144</v>
      </c>
      <c r="D27" s="45">
        <f>COUNTIF(Calc!H27:AF27,"Required")</f>
        <v>0</v>
      </c>
      <c r="E27" s="45">
        <f t="shared" ca="1" si="2"/>
        <v>0</v>
      </c>
      <c r="F27" s="45">
        <f ca="1">SUMPRODUCT(ISNUMBER(H27:AF27)*(H27:AF27&gt;=TODAY())*(H27:AF27&lt;=TODAY()+'Start here'!$C$7))</f>
        <v>0</v>
      </c>
      <c r="G27" s="45">
        <f>SUMPRODUCT((Calc!H27:AF27="Required")*(H27:AF27=""))</f>
        <v>0</v>
      </c>
      <c r="H27" s="47"/>
      <c r="I27" s="47"/>
      <c r="J27" s="47"/>
      <c r="K27" s="47"/>
      <c r="L27" s="47"/>
      <c r="M27" s="47"/>
      <c r="N27" s="47"/>
      <c r="O27" s="47"/>
      <c r="P27" s="47"/>
      <c r="Q27" s="47"/>
      <c r="R27" s="47"/>
      <c r="S27" s="47"/>
      <c r="T27" s="47"/>
      <c r="U27" s="47"/>
      <c r="V27" s="47"/>
      <c r="W27" s="47"/>
      <c r="X27" s="47"/>
      <c r="Y27" s="47"/>
      <c r="Z27" s="47"/>
      <c r="AA27" s="47"/>
      <c r="AB27" s="47"/>
      <c r="AC27" s="47"/>
      <c r="AD27" s="47"/>
      <c r="AE27" s="47"/>
      <c r="AF27" s="47"/>
    </row>
    <row r="28" spans="1:32" ht="19.5" customHeight="1" x14ac:dyDescent="0.2">
      <c r="A28" s="42" t="s">
        <v>145</v>
      </c>
      <c r="B28" s="43" t="s">
        <v>146</v>
      </c>
      <c r="C28" s="44" t="s">
        <v>141</v>
      </c>
      <c r="D28" s="45">
        <f>COUNTIF(Calc!H28:AF28,"Required")</f>
        <v>1</v>
      </c>
      <c r="E28" s="45">
        <f t="shared" ca="1" si="2"/>
        <v>0</v>
      </c>
      <c r="F28" s="45">
        <f ca="1">SUMPRODUCT(ISNUMBER(H28:AF28)*(H28:AF28&gt;=TODAY())*(H28:AF28&lt;=TODAY()+'Start here'!$C$7))</f>
        <v>0</v>
      </c>
      <c r="G28" s="45">
        <f ca="1">SUMPRODUCT((Calc!H28:AF28="Required")*(H28:AF28=""))</f>
        <v>0</v>
      </c>
      <c r="H28" s="46">
        <f ca="1">TODAY()+600</f>
        <v>46892</v>
      </c>
      <c r="I28" s="47"/>
      <c r="J28" s="47"/>
      <c r="K28" s="47"/>
      <c r="L28" s="47"/>
      <c r="M28" s="47"/>
      <c r="N28" s="47"/>
      <c r="O28" s="47"/>
      <c r="P28" s="47"/>
      <c r="Q28" s="47"/>
      <c r="R28" s="47"/>
      <c r="S28" s="47"/>
      <c r="T28" s="47"/>
      <c r="U28" s="47"/>
      <c r="V28" s="47"/>
      <c r="W28" s="47"/>
      <c r="X28" s="47"/>
      <c r="Y28" s="47"/>
      <c r="Z28" s="47"/>
      <c r="AA28" s="47"/>
      <c r="AB28" s="47"/>
      <c r="AC28" s="47"/>
      <c r="AD28" s="47"/>
      <c r="AE28" s="47"/>
      <c r="AF28" s="47"/>
    </row>
    <row r="29" spans="1:32" ht="19.5" customHeight="1" x14ac:dyDescent="0.2">
      <c r="A29" s="48" t="s">
        <v>147</v>
      </c>
      <c r="B29" s="37" t="s">
        <v>148</v>
      </c>
      <c r="C29" s="49" t="s">
        <v>141</v>
      </c>
      <c r="D29" s="45">
        <f>COUNTIF(Calc!H29:AF29,"Required")</f>
        <v>0</v>
      </c>
      <c r="E29" s="45">
        <f t="shared" ca="1" si="2"/>
        <v>0</v>
      </c>
      <c r="F29" s="45">
        <f ca="1">SUMPRODUCT(ISNUMBER(H29:AF29)*(H29:AF29&gt;=TODAY())*(H29:AF29&lt;=TODAY()+'Start here'!$C$7))</f>
        <v>0</v>
      </c>
      <c r="G29" s="45">
        <f>SUMPRODUCT((Calc!H29:AF29="Required")*(H29:AF29=""))</f>
        <v>0</v>
      </c>
      <c r="H29" s="47"/>
      <c r="I29" s="47"/>
      <c r="J29" s="47"/>
      <c r="K29" s="47"/>
      <c r="L29" s="47"/>
      <c r="M29" s="47"/>
      <c r="N29" s="47"/>
      <c r="O29" s="47"/>
      <c r="P29" s="47"/>
      <c r="Q29" s="47"/>
      <c r="R29" s="47"/>
      <c r="S29" s="47"/>
      <c r="T29" s="47"/>
      <c r="U29" s="47"/>
      <c r="V29" s="47"/>
      <c r="W29" s="47"/>
      <c r="X29" s="47"/>
      <c r="Y29" s="47"/>
      <c r="Z29" s="47"/>
      <c r="AA29" s="47"/>
      <c r="AB29" s="47"/>
      <c r="AC29" s="47"/>
      <c r="AD29" s="47"/>
      <c r="AE29" s="47"/>
      <c r="AF29" s="47"/>
    </row>
    <row r="30" spans="1:32" ht="19.5" customHeight="1" x14ac:dyDescent="0.2">
      <c r="A30" s="42" t="s">
        <v>149</v>
      </c>
      <c r="B30" s="43" t="s">
        <v>150</v>
      </c>
      <c r="C30" s="44" t="s">
        <v>141</v>
      </c>
      <c r="D30" s="45">
        <f>COUNTIF(Calc!H30:AF30,"Required")</f>
        <v>0</v>
      </c>
      <c r="E30" s="45">
        <f t="shared" ca="1" si="2"/>
        <v>0</v>
      </c>
      <c r="F30" s="45">
        <f ca="1">SUMPRODUCT(ISNUMBER(H30:AF30)*(H30:AF30&gt;=TODAY())*(H30:AF30&lt;=TODAY()+'Start here'!$C$7))</f>
        <v>0</v>
      </c>
      <c r="G30" s="45">
        <f>SUMPRODUCT((Calc!H30:AF30="Required")*(H30:AF30=""))</f>
        <v>0</v>
      </c>
      <c r="H30" s="47"/>
      <c r="I30" s="47"/>
      <c r="J30" s="47"/>
      <c r="K30" s="47"/>
      <c r="L30" s="47"/>
      <c r="M30" s="47"/>
      <c r="N30" s="47"/>
      <c r="O30" s="47"/>
      <c r="P30" s="47"/>
      <c r="Q30" s="47"/>
      <c r="R30" s="47"/>
      <c r="S30" s="47"/>
      <c r="T30" s="47"/>
      <c r="U30" s="47"/>
      <c r="V30" s="47"/>
      <c r="W30" s="47"/>
      <c r="X30" s="47"/>
      <c r="Y30" s="47"/>
      <c r="Z30" s="47"/>
      <c r="AA30" s="47"/>
      <c r="AB30" s="47"/>
      <c r="AC30" s="47"/>
      <c r="AD30" s="47"/>
      <c r="AE30" s="47"/>
      <c r="AF30" s="47"/>
    </row>
    <row r="31" spans="1:32" ht="19.5" customHeight="1" x14ac:dyDescent="0.2">
      <c r="A31" s="48" t="s">
        <v>151</v>
      </c>
      <c r="B31" s="37" t="s">
        <v>152</v>
      </c>
      <c r="C31" s="49" t="s">
        <v>141</v>
      </c>
      <c r="D31" s="45">
        <f>COUNTIF(Calc!H31:AF31,"Required")</f>
        <v>0</v>
      </c>
      <c r="E31" s="45">
        <f t="shared" ca="1" si="2"/>
        <v>0</v>
      </c>
      <c r="F31" s="45">
        <f ca="1">SUMPRODUCT(ISNUMBER(H31:AF31)*(H31:AF31&gt;=TODAY())*(H31:AF31&lt;=TODAY()+'Start here'!$C$7))</f>
        <v>0</v>
      </c>
      <c r="G31" s="45">
        <f>SUMPRODUCT((Calc!H31:AF31="Required")*(H31:AF31=""))</f>
        <v>0</v>
      </c>
      <c r="H31" s="47"/>
      <c r="I31" s="47"/>
      <c r="J31" s="47"/>
      <c r="K31" s="47"/>
      <c r="L31" s="47"/>
      <c r="M31" s="47"/>
      <c r="N31" s="47"/>
      <c r="O31" s="47"/>
      <c r="P31" s="47"/>
      <c r="Q31" s="47"/>
      <c r="R31" s="47"/>
      <c r="S31" s="47"/>
      <c r="T31" s="47"/>
      <c r="U31" s="47"/>
      <c r="V31" s="47"/>
      <c r="W31" s="47"/>
      <c r="X31" s="47"/>
      <c r="Y31" s="47"/>
      <c r="Z31" s="47"/>
      <c r="AA31" s="47"/>
      <c r="AB31" s="47"/>
      <c r="AC31" s="47"/>
      <c r="AD31" s="47"/>
      <c r="AE31" s="47"/>
      <c r="AF31" s="47"/>
    </row>
    <row r="32" spans="1:32" ht="19.5" customHeight="1" x14ac:dyDescent="0.2">
      <c r="A32" s="42" t="s">
        <v>153</v>
      </c>
      <c r="B32" s="43" t="s">
        <v>154</v>
      </c>
      <c r="C32" s="44" t="s">
        <v>141</v>
      </c>
      <c r="D32" s="45">
        <f>COUNTIF(Calc!H32:AF32,"Required")</f>
        <v>0</v>
      </c>
      <c r="E32" s="45">
        <f t="shared" ca="1" si="2"/>
        <v>0</v>
      </c>
      <c r="F32" s="45">
        <f ca="1">SUMPRODUCT(ISNUMBER(H32:AF32)*(H32:AF32&gt;=TODAY())*(H32:AF32&lt;=TODAY()+'Start here'!$C$7))</f>
        <v>0</v>
      </c>
      <c r="G32" s="45">
        <f>SUMPRODUCT((Calc!H32:AF32="Required")*(H32:AF32=""))</f>
        <v>0</v>
      </c>
      <c r="H32" s="47"/>
      <c r="I32" s="47"/>
      <c r="J32" s="47"/>
      <c r="K32" s="47"/>
      <c r="L32" s="47"/>
      <c r="M32" s="47"/>
      <c r="N32" s="47"/>
      <c r="O32" s="47"/>
      <c r="P32" s="47"/>
      <c r="Q32" s="47"/>
      <c r="R32" s="47"/>
      <c r="S32" s="47"/>
      <c r="T32" s="47"/>
      <c r="U32" s="47"/>
      <c r="V32" s="47"/>
      <c r="W32" s="47"/>
      <c r="X32" s="47"/>
      <c r="Y32" s="47"/>
      <c r="Z32" s="47"/>
      <c r="AA32" s="47"/>
      <c r="AB32" s="47"/>
      <c r="AC32" s="47"/>
      <c r="AD32" s="47"/>
      <c r="AE32" s="47"/>
      <c r="AF32" s="47"/>
    </row>
    <row r="33" spans="1:32" ht="19.5" customHeight="1" x14ac:dyDescent="0.2">
      <c r="A33" s="50" t="s">
        <v>155</v>
      </c>
      <c r="B33" s="37"/>
      <c r="C33" s="49"/>
      <c r="D33" s="45">
        <f>COUNTIF(Calc!H33:AF33,"Required")</f>
        <v>0</v>
      </c>
      <c r="E33" s="45">
        <f t="shared" ca="1" si="2"/>
        <v>0</v>
      </c>
      <c r="F33" s="45">
        <f ca="1">SUMPRODUCT(ISNUMBER(H33:AF33)*(H33:AF33&gt;=TODAY())*(H33:AF33&lt;=TODAY()+'Start here'!$C$7))</f>
        <v>0</v>
      </c>
      <c r="G33" s="45">
        <f>SUMPRODUCT((Calc!H33:AF33="Required")*(H33:AF33=""))</f>
        <v>0</v>
      </c>
      <c r="H33" s="47"/>
      <c r="I33" s="47"/>
      <c r="J33" s="47"/>
      <c r="K33" s="47"/>
      <c r="L33" s="47"/>
      <c r="M33" s="47"/>
      <c r="N33" s="47"/>
      <c r="O33" s="47"/>
      <c r="P33" s="47"/>
      <c r="Q33" s="47"/>
      <c r="R33" s="47"/>
      <c r="S33" s="47"/>
      <c r="T33" s="47"/>
      <c r="U33" s="47"/>
      <c r="V33" s="47"/>
      <c r="W33" s="47"/>
      <c r="X33" s="47"/>
      <c r="Y33" s="47"/>
      <c r="Z33" s="47"/>
      <c r="AA33" s="47"/>
      <c r="AB33" s="47"/>
      <c r="AC33" s="47"/>
      <c r="AD33" s="47"/>
      <c r="AE33" s="47"/>
      <c r="AF33" s="47"/>
    </row>
    <row r="34" spans="1:32" ht="18" customHeight="1" x14ac:dyDescent="0.2">
      <c r="A34" s="41" t="s">
        <v>156</v>
      </c>
      <c r="B34" s="13"/>
      <c r="C34" s="13"/>
      <c r="D34" s="13"/>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row>
    <row r="35" spans="1:32" ht="19.5" customHeight="1" x14ac:dyDescent="0.2">
      <c r="A35" s="42" t="s">
        <v>157</v>
      </c>
      <c r="B35" s="43" t="s">
        <v>158</v>
      </c>
      <c r="C35" s="44" t="s">
        <v>159</v>
      </c>
      <c r="D35" s="45">
        <f>COUNTIF(Calc!H35:AF35,"Required")</f>
        <v>1</v>
      </c>
      <c r="E35" s="45">
        <f ca="1">SUMPRODUCT(ISNUMBER(H35:AF35)*(H35:AF35&lt;TODAY()))</f>
        <v>0</v>
      </c>
      <c r="F35" s="45">
        <f ca="1">SUMPRODUCT(ISNUMBER(H35:AF35)*(H35:AF35&gt;=TODAY())*(H35:AF35&lt;=TODAY()+'Start here'!$C$7))</f>
        <v>0</v>
      </c>
      <c r="G35" s="45">
        <f ca="1">SUMPRODUCT((Calc!H35:AF35="Required")*(H35:AF35=""))</f>
        <v>0</v>
      </c>
      <c r="H35" s="46">
        <f ca="1">TODAY()+300</f>
        <v>46592</v>
      </c>
      <c r="I35" s="47"/>
      <c r="J35" s="47"/>
      <c r="K35" s="47"/>
      <c r="L35" s="47"/>
      <c r="M35" s="47"/>
      <c r="N35" s="47"/>
      <c r="O35" s="47"/>
      <c r="P35" s="47"/>
      <c r="Q35" s="47"/>
      <c r="R35" s="47"/>
      <c r="S35" s="47"/>
      <c r="T35" s="47"/>
      <c r="U35" s="47"/>
      <c r="V35" s="47"/>
      <c r="W35" s="47"/>
      <c r="X35" s="47"/>
      <c r="Y35" s="47"/>
      <c r="Z35" s="47"/>
      <c r="AA35" s="47"/>
      <c r="AB35" s="47"/>
      <c r="AC35" s="47"/>
      <c r="AD35" s="47"/>
      <c r="AE35" s="47"/>
      <c r="AF35" s="47"/>
    </row>
    <row r="36" spans="1:32" ht="30" customHeight="1" x14ac:dyDescent="0.2">
      <c r="A36" s="48" t="s">
        <v>160</v>
      </c>
      <c r="B36" s="37" t="s">
        <v>161</v>
      </c>
      <c r="C36" s="49" t="s">
        <v>162</v>
      </c>
      <c r="D36" s="45">
        <f>COUNTIF(Calc!H36:AF36,"Required")</f>
        <v>0</v>
      </c>
      <c r="E36" s="45">
        <f ca="1">SUMPRODUCT(ISNUMBER(H36:AF36)*(H36:AF36&lt;TODAY()))</f>
        <v>0</v>
      </c>
      <c r="F36" s="45">
        <f ca="1">SUMPRODUCT(ISNUMBER(H36:AF36)*(H36:AF36&gt;=TODAY())*(H36:AF36&lt;=TODAY()+'Start here'!$C$7))</f>
        <v>0</v>
      </c>
      <c r="G36" s="45">
        <f>SUMPRODUCT((Calc!H36:AF36="Required")*(H36:AF36=""))</f>
        <v>0</v>
      </c>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row>
    <row r="37" spans="1:32" ht="30" customHeight="1" x14ac:dyDescent="0.2">
      <c r="A37" s="51" t="s">
        <v>163</v>
      </c>
      <c r="B37" s="43"/>
      <c r="C37" s="44"/>
      <c r="D37" s="45">
        <f>COUNTIF(Calc!H37:AF37,"Required")</f>
        <v>0</v>
      </c>
      <c r="E37" s="45">
        <f ca="1">SUMPRODUCT(ISNUMBER(H37:AF37)*(H37:AF37&lt;TODAY()))</f>
        <v>0</v>
      </c>
      <c r="F37" s="45">
        <f ca="1">SUMPRODUCT(ISNUMBER(H37:AF37)*(H37:AF37&gt;=TODAY())*(H37:AF37&lt;=TODAY()+'Start here'!$C$7))</f>
        <v>0</v>
      </c>
      <c r="G37" s="45">
        <f>SUMPRODUCT((Calc!H37:AF37="Required")*(H37:AF37=""))</f>
        <v>0</v>
      </c>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row>
    <row r="38" spans="1:32" ht="18" customHeight="1" x14ac:dyDescent="0.2">
      <c r="A38" s="41" t="s">
        <v>164</v>
      </c>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row>
    <row r="39" spans="1:32" ht="19.5" customHeight="1" x14ac:dyDescent="0.2">
      <c r="A39" s="48" t="s">
        <v>165</v>
      </c>
      <c r="B39" s="37" t="s">
        <v>166</v>
      </c>
      <c r="C39" s="49" t="s">
        <v>144</v>
      </c>
      <c r="D39" s="45">
        <f>COUNTIF(Calc!H39:AF39,"Required")</f>
        <v>0</v>
      </c>
      <c r="E39" s="45">
        <f t="shared" ref="E39:E47" ca="1" si="3">SUMPRODUCT(ISNUMBER(H39:AF39)*(H39:AF39&lt;TODAY()))</f>
        <v>0</v>
      </c>
      <c r="F39" s="45">
        <f ca="1">SUMPRODUCT(ISNUMBER(H39:AF39)*(H39:AF39&gt;=TODAY())*(H39:AF39&lt;=TODAY()+'Start here'!$C$7))</f>
        <v>0</v>
      </c>
      <c r="G39" s="45">
        <f>SUMPRODUCT((Calc!H39:AF39="Required")*(H39:AF39=""))</f>
        <v>0</v>
      </c>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row>
    <row r="40" spans="1:32" ht="30" customHeight="1" x14ac:dyDescent="0.2">
      <c r="A40" s="42" t="s">
        <v>167</v>
      </c>
      <c r="B40" s="43" t="s">
        <v>168</v>
      </c>
      <c r="C40" s="44" t="s">
        <v>144</v>
      </c>
      <c r="D40" s="45">
        <f>COUNTIF(Calc!H40:AF40,"Required")</f>
        <v>0</v>
      </c>
      <c r="E40" s="45">
        <f t="shared" ca="1" si="3"/>
        <v>0</v>
      </c>
      <c r="F40" s="45">
        <f ca="1">SUMPRODUCT(ISNUMBER(H40:AF40)*(H40:AF40&gt;=TODAY())*(H40:AF40&lt;=TODAY()+'Start here'!$C$7))</f>
        <v>0</v>
      </c>
      <c r="G40" s="45">
        <f>SUMPRODUCT((Calc!H40:AF40="Required")*(H40:AF40=""))</f>
        <v>0</v>
      </c>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7"/>
    </row>
    <row r="41" spans="1:32" ht="30" customHeight="1" x14ac:dyDescent="0.2">
      <c r="A41" s="48" t="s">
        <v>169</v>
      </c>
      <c r="B41" s="37" t="s">
        <v>170</v>
      </c>
      <c r="C41" s="49" t="s">
        <v>144</v>
      </c>
      <c r="D41" s="45">
        <f>COUNTIF(Calc!H41:AF41,"Required")</f>
        <v>0</v>
      </c>
      <c r="E41" s="45">
        <f t="shared" ca="1" si="3"/>
        <v>0</v>
      </c>
      <c r="F41" s="45">
        <f ca="1">SUMPRODUCT(ISNUMBER(H41:AF41)*(H41:AF41&gt;=TODAY())*(H41:AF41&lt;=TODAY()+'Start here'!$C$7))</f>
        <v>0</v>
      </c>
      <c r="G41" s="45">
        <f>SUMPRODUCT((Calc!H41:AF41="Required")*(H41:AF41=""))</f>
        <v>0</v>
      </c>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row>
    <row r="42" spans="1:32" ht="19.5" customHeight="1" x14ac:dyDescent="0.2">
      <c r="A42" s="42" t="s">
        <v>171</v>
      </c>
      <c r="B42" s="43" t="s">
        <v>172</v>
      </c>
      <c r="C42" s="44" t="s">
        <v>173</v>
      </c>
      <c r="D42" s="45">
        <f>COUNTIF(Calc!H42:AF42,"Required")</f>
        <v>0</v>
      </c>
      <c r="E42" s="45">
        <f t="shared" ca="1" si="3"/>
        <v>0</v>
      </c>
      <c r="F42" s="45">
        <f ca="1">SUMPRODUCT(ISNUMBER(H42:AF42)*(H42:AF42&gt;=TODAY())*(H42:AF42&lt;=TODAY()+'Start here'!$C$7))</f>
        <v>0</v>
      </c>
      <c r="G42" s="45">
        <f>SUMPRODUCT((Calc!H42:AF42="Required")*(H42:AF42=""))</f>
        <v>0</v>
      </c>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row>
    <row r="43" spans="1:32" ht="19.5" customHeight="1" x14ac:dyDescent="0.2">
      <c r="A43" s="48" t="s">
        <v>174</v>
      </c>
      <c r="B43" s="37" t="s">
        <v>172</v>
      </c>
      <c r="C43" s="49" t="s">
        <v>173</v>
      </c>
      <c r="D43" s="45">
        <f>COUNTIF(Calc!H43:AF43,"Required")</f>
        <v>0</v>
      </c>
      <c r="E43" s="45">
        <f t="shared" ca="1" si="3"/>
        <v>0</v>
      </c>
      <c r="F43" s="45">
        <f ca="1">SUMPRODUCT(ISNUMBER(H43:AF43)*(H43:AF43&gt;=TODAY())*(H43:AF43&lt;=TODAY()+'Start here'!$C$7))</f>
        <v>0</v>
      </c>
      <c r="G43" s="45">
        <f>SUMPRODUCT((Calc!H43:AF43="Required")*(H43:AF43=""))</f>
        <v>0</v>
      </c>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row>
    <row r="44" spans="1:32" ht="19.5" customHeight="1" x14ac:dyDescent="0.2">
      <c r="A44" s="42" t="s">
        <v>175</v>
      </c>
      <c r="B44" s="43" t="s">
        <v>172</v>
      </c>
      <c r="C44" s="44" t="s">
        <v>173</v>
      </c>
      <c r="D44" s="45">
        <f>COUNTIF(Calc!H44:AF44,"Required")</f>
        <v>0</v>
      </c>
      <c r="E44" s="45">
        <f t="shared" ca="1" si="3"/>
        <v>0</v>
      </c>
      <c r="F44" s="45">
        <f ca="1">SUMPRODUCT(ISNUMBER(H44:AF44)*(H44:AF44&gt;=TODAY())*(H44:AF44&lt;=TODAY()+'Start here'!$C$7))</f>
        <v>0</v>
      </c>
      <c r="G44" s="45">
        <f>SUMPRODUCT((Calc!H44:AF44="Required")*(H44:AF44=""))</f>
        <v>0</v>
      </c>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row>
    <row r="45" spans="1:32" ht="19.5" customHeight="1" x14ac:dyDescent="0.2">
      <c r="A45" s="48" t="s">
        <v>176</v>
      </c>
      <c r="B45" s="37" t="s">
        <v>172</v>
      </c>
      <c r="C45" s="49" t="s">
        <v>173</v>
      </c>
      <c r="D45" s="45">
        <f>COUNTIF(Calc!H45:AF45,"Required")</f>
        <v>0</v>
      </c>
      <c r="E45" s="45">
        <f t="shared" ca="1" si="3"/>
        <v>0</v>
      </c>
      <c r="F45" s="45">
        <f ca="1">SUMPRODUCT(ISNUMBER(H45:AF45)*(H45:AF45&gt;=TODAY())*(H45:AF45&lt;=TODAY()+'Start here'!$C$7))</f>
        <v>0</v>
      </c>
      <c r="G45" s="45">
        <f>SUMPRODUCT((Calc!H45:AF45="Required")*(H45:AF45=""))</f>
        <v>0</v>
      </c>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row>
    <row r="46" spans="1:32" ht="19.5" customHeight="1" x14ac:dyDescent="0.2">
      <c r="A46" s="42" t="s">
        <v>177</v>
      </c>
      <c r="B46" s="43" t="s">
        <v>172</v>
      </c>
      <c r="C46" s="44" t="s">
        <v>173</v>
      </c>
      <c r="D46" s="45">
        <f>COUNTIF(Calc!H46:AF46,"Required")</f>
        <v>0</v>
      </c>
      <c r="E46" s="45">
        <f t="shared" ca="1" si="3"/>
        <v>0</v>
      </c>
      <c r="F46" s="45">
        <f ca="1">SUMPRODUCT(ISNUMBER(H46:AF46)*(H46:AF46&gt;=TODAY())*(H46:AF46&lt;=TODAY()+'Start here'!$C$7))</f>
        <v>0</v>
      </c>
      <c r="G46" s="45">
        <f>SUMPRODUCT((Calc!H46:AF46="Required")*(H46:AF46=""))</f>
        <v>0</v>
      </c>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row>
    <row r="47" spans="1:32" ht="30" customHeight="1" x14ac:dyDescent="0.2">
      <c r="A47" s="50" t="s">
        <v>178</v>
      </c>
      <c r="B47" s="37"/>
      <c r="C47" s="49"/>
      <c r="D47" s="45">
        <f>COUNTIF(Calc!H47:AF47,"Required")</f>
        <v>0</v>
      </c>
      <c r="E47" s="45">
        <f t="shared" ca="1" si="3"/>
        <v>0</v>
      </c>
      <c r="F47" s="45">
        <f ca="1">SUMPRODUCT(ISNUMBER(H47:AF47)*(H47:AF47&gt;=TODAY())*(H47:AF47&lt;=TODAY()+'Start here'!$C$7))</f>
        <v>0</v>
      </c>
      <c r="G47" s="45">
        <f>SUMPRODUCT((Calc!H47:AF47="Required")*(H47:AF47=""))</f>
        <v>0</v>
      </c>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row>
    <row r="48" spans="1:32" ht="18" customHeight="1" x14ac:dyDescent="0.2">
      <c r="A48" s="41" t="s">
        <v>179</v>
      </c>
      <c r="B48" s="13"/>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row>
    <row r="49" spans="1:32" ht="19.5" customHeight="1" x14ac:dyDescent="0.2">
      <c r="A49" s="42" t="s">
        <v>180</v>
      </c>
      <c r="B49" s="43" t="s">
        <v>181</v>
      </c>
      <c r="C49" s="44" t="s">
        <v>182</v>
      </c>
      <c r="D49" s="45">
        <f>COUNTIF(Calc!H49:AF49,"Required")</f>
        <v>0</v>
      </c>
      <c r="E49" s="45">
        <f ca="1">SUMPRODUCT(ISNUMBER(H49:AF49)*(H49:AF49&lt;TODAY()))</f>
        <v>0</v>
      </c>
      <c r="F49" s="45">
        <f ca="1">SUMPRODUCT(ISNUMBER(H49:AF49)*(H49:AF49&gt;=TODAY())*(H49:AF49&lt;=TODAY()+'Start here'!$C$7))</f>
        <v>0</v>
      </c>
      <c r="G49" s="45">
        <f>SUMPRODUCT((Calc!H49:AF49="Required")*(H49:AF49=""))</f>
        <v>0</v>
      </c>
      <c r="H49" s="46" t="s">
        <v>183</v>
      </c>
      <c r="I49" s="47"/>
      <c r="J49" s="47"/>
      <c r="K49" s="47"/>
      <c r="L49" s="47"/>
      <c r="M49" s="47"/>
      <c r="N49" s="47"/>
      <c r="O49" s="47"/>
      <c r="P49" s="47"/>
      <c r="Q49" s="47"/>
      <c r="R49" s="47"/>
      <c r="S49" s="47"/>
      <c r="T49" s="47"/>
      <c r="U49" s="47"/>
      <c r="V49" s="47"/>
      <c r="W49" s="47"/>
      <c r="X49" s="47"/>
      <c r="Y49" s="47"/>
      <c r="Z49" s="47"/>
      <c r="AA49" s="47"/>
      <c r="AB49" s="47"/>
      <c r="AC49" s="47"/>
      <c r="AD49" s="47"/>
      <c r="AE49" s="47"/>
      <c r="AF49" s="47"/>
    </row>
    <row r="50" spans="1:32" ht="30" customHeight="1" x14ac:dyDescent="0.2">
      <c r="A50" s="48" t="s">
        <v>184</v>
      </c>
      <c r="B50" s="37" t="s">
        <v>185</v>
      </c>
      <c r="C50" s="49" t="s">
        <v>182</v>
      </c>
      <c r="D50" s="45">
        <f>COUNTIF(Calc!H50:AF50,"Required")</f>
        <v>0</v>
      </c>
      <c r="E50" s="45">
        <f ca="1">SUMPRODUCT(ISNUMBER(H50:AF50)*(H50:AF50&lt;TODAY()))</f>
        <v>0</v>
      </c>
      <c r="F50" s="45">
        <f ca="1">SUMPRODUCT(ISNUMBER(H50:AF50)*(H50:AF50&gt;=TODAY())*(H50:AF50&lt;=TODAY()+'Start here'!$C$7))</f>
        <v>0</v>
      </c>
      <c r="G50" s="45">
        <f>SUMPRODUCT((Calc!H50:AF50="Required")*(H50:AF50=""))</f>
        <v>0</v>
      </c>
      <c r="H50" s="46" t="s">
        <v>183</v>
      </c>
      <c r="I50" s="47"/>
      <c r="J50" s="47"/>
      <c r="K50" s="47"/>
      <c r="L50" s="47"/>
      <c r="M50" s="47"/>
      <c r="N50" s="47"/>
      <c r="O50" s="47"/>
      <c r="P50" s="47"/>
      <c r="Q50" s="47"/>
      <c r="R50" s="47"/>
      <c r="S50" s="47"/>
      <c r="T50" s="47"/>
      <c r="U50" s="47"/>
      <c r="V50" s="47"/>
      <c r="W50" s="47"/>
      <c r="X50" s="47"/>
      <c r="Y50" s="47"/>
      <c r="Z50" s="47"/>
      <c r="AA50" s="47"/>
      <c r="AB50" s="47"/>
      <c r="AC50" s="47"/>
      <c r="AD50" s="47"/>
      <c r="AE50" s="47"/>
      <c r="AF50" s="47"/>
    </row>
    <row r="51" spans="1:32" ht="30" customHeight="1" x14ac:dyDescent="0.2">
      <c r="A51" s="42" t="s">
        <v>186</v>
      </c>
      <c r="B51" s="43" t="s">
        <v>187</v>
      </c>
      <c r="C51" s="44" t="s">
        <v>182</v>
      </c>
      <c r="D51" s="45">
        <f>COUNTIF(Calc!H51:AF51,"Required")</f>
        <v>0</v>
      </c>
      <c r="E51" s="45">
        <f ca="1">SUMPRODUCT(ISNUMBER(H51:AF51)*(H51:AF51&lt;TODAY()))</f>
        <v>0</v>
      </c>
      <c r="F51" s="45">
        <f ca="1">SUMPRODUCT(ISNUMBER(H51:AF51)*(H51:AF51&gt;=TODAY())*(H51:AF51&lt;=TODAY()+'Start here'!$C$7))</f>
        <v>0</v>
      </c>
      <c r="G51" s="45">
        <f>SUMPRODUCT((Calc!H51:AF51="Required")*(H51:AF51=""))</f>
        <v>0</v>
      </c>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row>
    <row r="52" spans="1:32" ht="19.5" customHeight="1" x14ac:dyDescent="0.2">
      <c r="A52" s="50" t="s">
        <v>188</v>
      </c>
      <c r="B52" s="37"/>
      <c r="C52" s="49"/>
      <c r="D52" s="45">
        <f>COUNTIF(Calc!H52:AF52,"Required")</f>
        <v>0</v>
      </c>
      <c r="E52" s="45">
        <f ca="1">SUMPRODUCT(ISNUMBER(H52:AF52)*(H52:AF52&lt;TODAY()))</f>
        <v>0</v>
      </c>
      <c r="F52" s="45">
        <f ca="1">SUMPRODUCT(ISNUMBER(H52:AF52)*(H52:AF52&gt;=TODAY())*(H52:AF52&lt;=TODAY()+'Start here'!$C$7))</f>
        <v>0</v>
      </c>
      <c r="G52" s="45">
        <f>SUMPRODUCT((Calc!H52:AF52="Required")*(H52:AF52=""))</f>
        <v>0</v>
      </c>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row>
    <row r="53" spans="1:32" ht="18" customHeight="1" x14ac:dyDescent="0.2">
      <c r="A53" s="41" t="s">
        <v>189</v>
      </c>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row>
    <row r="54" spans="1:32" ht="19.5" customHeight="1" x14ac:dyDescent="0.2">
      <c r="A54" s="42" t="s">
        <v>190</v>
      </c>
      <c r="B54" s="43" t="s">
        <v>191</v>
      </c>
      <c r="C54" s="44" t="s">
        <v>192</v>
      </c>
      <c r="D54" s="45">
        <f>COUNTIF(Calc!H54:AF54,"Required")</f>
        <v>0</v>
      </c>
      <c r="E54" s="45">
        <f t="shared" ref="E54:E59" ca="1" si="4">SUMPRODUCT(ISNUMBER(H54:AF54)*(H54:AF54&lt;TODAY()))</f>
        <v>0</v>
      </c>
      <c r="F54" s="45">
        <f ca="1">SUMPRODUCT(ISNUMBER(H54:AF54)*(H54:AF54&gt;=TODAY())*(H54:AF54&lt;=TODAY()+'Start here'!$C$7))</f>
        <v>0</v>
      </c>
      <c r="G54" s="45">
        <f>SUMPRODUCT((Calc!H54:AF54="Required")*(H54:AF54=""))</f>
        <v>0</v>
      </c>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row>
    <row r="55" spans="1:32" ht="19.5" customHeight="1" x14ac:dyDescent="0.2">
      <c r="A55" s="48" t="s">
        <v>193</v>
      </c>
      <c r="B55" s="37" t="s">
        <v>194</v>
      </c>
      <c r="C55" s="49" t="s">
        <v>195</v>
      </c>
      <c r="D55" s="45">
        <f>COUNTIF(Calc!H55:AF55,"Required")</f>
        <v>0</v>
      </c>
      <c r="E55" s="45">
        <f t="shared" ca="1" si="4"/>
        <v>0</v>
      </c>
      <c r="F55" s="45">
        <f ca="1">SUMPRODUCT(ISNUMBER(H55:AF55)*(H55:AF55&gt;=TODAY())*(H55:AF55&lt;=TODAY()+'Start here'!$C$7))</f>
        <v>0</v>
      </c>
      <c r="G55" s="45">
        <f>SUMPRODUCT((Calc!H55:AF55="Required")*(H55:AF55=""))</f>
        <v>0</v>
      </c>
      <c r="H55" s="47"/>
      <c r="I55" s="47"/>
      <c r="J55" s="47"/>
      <c r="K55" s="47"/>
      <c r="L55" s="47"/>
      <c r="M55" s="47"/>
      <c r="N55" s="47"/>
      <c r="O55" s="47"/>
      <c r="P55" s="47"/>
      <c r="Q55" s="47"/>
      <c r="R55" s="47"/>
      <c r="S55" s="47"/>
      <c r="T55" s="47"/>
      <c r="U55" s="47"/>
      <c r="V55" s="47"/>
      <c r="W55" s="47"/>
      <c r="X55" s="47"/>
      <c r="Y55" s="47"/>
      <c r="Z55" s="47"/>
      <c r="AA55" s="47"/>
      <c r="AB55" s="47"/>
      <c r="AC55" s="47"/>
      <c r="AD55" s="47"/>
      <c r="AE55" s="47"/>
      <c r="AF55" s="47"/>
    </row>
    <row r="56" spans="1:32" ht="19.5" customHeight="1" x14ac:dyDescent="0.2">
      <c r="A56" s="42" t="s">
        <v>196</v>
      </c>
      <c r="B56" s="43" t="s">
        <v>197</v>
      </c>
      <c r="C56" s="44" t="s">
        <v>144</v>
      </c>
      <c r="D56" s="45">
        <f>COUNTIF(Calc!H56:AF56,"Required")</f>
        <v>0</v>
      </c>
      <c r="E56" s="45">
        <f t="shared" ca="1" si="4"/>
        <v>0</v>
      </c>
      <c r="F56" s="45">
        <f ca="1">SUMPRODUCT(ISNUMBER(H56:AF56)*(H56:AF56&gt;=TODAY())*(H56:AF56&lt;=TODAY()+'Start here'!$C$7))</f>
        <v>0</v>
      </c>
      <c r="G56" s="45">
        <f>SUMPRODUCT((Calc!H56:AF56="Required")*(H56:AF56=""))</f>
        <v>0</v>
      </c>
      <c r="H56" s="47"/>
      <c r="I56" s="47"/>
      <c r="J56" s="47"/>
      <c r="K56" s="47"/>
      <c r="L56" s="47"/>
      <c r="M56" s="47"/>
      <c r="N56" s="47"/>
      <c r="O56" s="47"/>
      <c r="P56" s="47"/>
      <c r="Q56" s="47"/>
      <c r="R56" s="47"/>
      <c r="S56" s="47"/>
      <c r="T56" s="47"/>
      <c r="U56" s="47"/>
      <c r="V56" s="47"/>
      <c r="W56" s="47"/>
      <c r="X56" s="47"/>
      <c r="Y56" s="47"/>
      <c r="Z56" s="47"/>
      <c r="AA56" s="47"/>
      <c r="AB56" s="47"/>
      <c r="AC56" s="47"/>
      <c r="AD56" s="47"/>
      <c r="AE56" s="47"/>
      <c r="AF56" s="47"/>
    </row>
    <row r="57" spans="1:32" ht="19.5" customHeight="1" x14ac:dyDescent="0.2">
      <c r="A57" s="48" t="s">
        <v>198</v>
      </c>
      <c r="B57" s="37" t="s">
        <v>199</v>
      </c>
      <c r="C57" s="49" t="s">
        <v>200</v>
      </c>
      <c r="D57" s="45">
        <f>COUNTIF(Calc!H57:AF57,"Required")</f>
        <v>0</v>
      </c>
      <c r="E57" s="45">
        <f t="shared" ca="1" si="4"/>
        <v>0</v>
      </c>
      <c r="F57" s="45">
        <f ca="1">SUMPRODUCT(ISNUMBER(H57:AF57)*(H57:AF57&gt;=TODAY())*(H57:AF57&lt;=TODAY()+'Start here'!$C$7))</f>
        <v>0</v>
      </c>
      <c r="G57" s="45">
        <f>SUMPRODUCT((Calc!H57:AF57="Required")*(H57:AF57=""))</f>
        <v>0</v>
      </c>
      <c r="H57" s="47"/>
      <c r="I57" s="47"/>
      <c r="J57" s="47"/>
      <c r="K57" s="47"/>
      <c r="L57" s="47"/>
      <c r="M57" s="47"/>
      <c r="N57" s="47"/>
      <c r="O57" s="47"/>
      <c r="P57" s="47"/>
      <c r="Q57" s="47"/>
      <c r="R57" s="47"/>
      <c r="S57" s="47"/>
      <c r="T57" s="47"/>
      <c r="U57" s="47"/>
      <c r="V57" s="47"/>
      <c r="W57" s="47"/>
      <c r="X57" s="47"/>
      <c r="Y57" s="47"/>
      <c r="Z57" s="47"/>
      <c r="AA57" s="47"/>
      <c r="AB57" s="47"/>
      <c r="AC57" s="47"/>
      <c r="AD57" s="47"/>
      <c r="AE57" s="47"/>
      <c r="AF57" s="47"/>
    </row>
    <row r="58" spans="1:32" ht="19.5" customHeight="1" x14ac:dyDescent="0.2">
      <c r="A58" s="42" t="s">
        <v>201</v>
      </c>
      <c r="B58" s="43" t="s">
        <v>202</v>
      </c>
      <c r="C58" s="44" t="s">
        <v>203</v>
      </c>
      <c r="D58" s="45">
        <f>COUNTIF(Calc!H58:AF58,"Required")</f>
        <v>0</v>
      </c>
      <c r="E58" s="45">
        <f t="shared" ca="1" si="4"/>
        <v>0</v>
      </c>
      <c r="F58" s="45">
        <f ca="1">SUMPRODUCT(ISNUMBER(H58:AF58)*(H58:AF58&gt;=TODAY())*(H58:AF58&lt;=TODAY()+'Start here'!$C$7))</f>
        <v>0</v>
      </c>
      <c r="G58" s="45">
        <f>SUMPRODUCT((Calc!H58:AF58="Required")*(H58:AF58=""))</f>
        <v>0</v>
      </c>
      <c r="H58" s="47"/>
      <c r="I58" s="47"/>
      <c r="J58" s="47"/>
      <c r="K58" s="47"/>
      <c r="L58" s="47"/>
      <c r="M58" s="47"/>
      <c r="N58" s="47"/>
      <c r="O58" s="47"/>
      <c r="P58" s="47"/>
      <c r="Q58" s="47"/>
      <c r="R58" s="47"/>
      <c r="S58" s="47"/>
      <c r="T58" s="47"/>
      <c r="U58" s="47"/>
      <c r="V58" s="47"/>
      <c r="W58" s="47"/>
      <c r="X58" s="47"/>
      <c r="Y58" s="47"/>
      <c r="Z58" s="47"/>
      <c r="AA58" s="47"/>
      <c r="AB58" s="47"/>
      <c r="AC58" s="47"/>
      <c r="AD58" s="47"/>
      <c r="AE58" s="47"/>
      <c r="AF58" s="47"/>
    </row>
    <row r="59" spans="1:32" ht="30" customHeight="1" x14ac:dyDescent="0.2">
      <c r="A59" s="50" t="s">
        <v>204</v>
      </c>
      <c r="B59" s="37"/>
      <c r="C59" s="49"/>
      <c r="D59" s="45">
        <f>COUNTIF(Calc!H59:AF59,"Required")</f>
        <v>0</v>
      </c>
      <c r="E59" s="45">
        <f t="shared" ca="1" si="4"/>
        <v>0</v>
      </c>
      <c r="F59" s="45">
        <f ca="1">SUMPRODUCT(ISNUMBER(H59:AF59)*(H59:AF59&gt;=TODAY())*(H59:AF59&lt;=TODAY()+'Start here'!$C$7))</f>
        <v>0</v>
      </c>
      <c r="G59" s="45">
        <f>SUMPRODUCT((Calc!H59:AF59="Required")*(H59:AF59=""))</f>
        <v>0</v>
      </c>
      <c r="H59" s="47"/>
      <c r="I59" s="47"/>
      <c r="J59" s="47"/>
      <c r="K59" s="47"/>
      <c r="L59" s="47"/>
      <c r="M59" s="47"/>
      <c r="N59" s="47"/>
      <c r="O59" s="47"/>
      <c r="P59" s="47"/>
      <c r="Q59" s="47"/>
      <c r="R59" s="47"/>
      <c r="S59" s="47"/>
      <c r="T59" s="47"/>
      <c r="U59" s="47"/>
      <c r="V59" s="47"/>
      <c r="W59" s="47"/>
      <c r="X59" s="47"/>
      <c r="Y59" s="47"/>
      <c r="Z59" s="47"/>
      <c r="AA59" s="47"/>
      <c r="AB59" s="47"/>
      <c r="AC59" s="47"/>
      <c r="AD59" s="47"/>
      <c r="AE59" s="47"/>
      <c r="AF59" s="47"/>
    </row>
    <row r="60" spans="1:32" ht="18" customHeight="1" x14ac:dyDescent="0.2">
      <c r="A60" s="41" t="s">
        <v>205</v>
      </c>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row>
    <row r="61" spans="1:32" ht="30" customHeight="1" x14ac:dyDescent="0.2">
      <c r="A61" s="42" t="s">
        <v>206</v>
      </c>
      <c r="B61" s="43" t="s">
        <v>207</v>
      </c>
      <c r="C61" s="44" t="s">
        <v>141</v>
      </c>
      <c r="D61" s="45">
        <f>COUNTIF(Calc!H61:AF61,"Required")</f>
        <v>0</v>
      </c>
      <c r="E61" s="45">
        <f t="shared" ref="E61:E66" ca="1" si="5">SUMPRODUCT(ISNUMBER(H61:AF61)*(H61:AF61&lt;TODAY()))</f>
        <v>0</v>
      </c>
      <c r="F61" s="45">
        <f ca="1">SUMPRODUCT(ISNUMBER(H61:AF61)*(H61:AF61&gt;=TODAY())*(H61:AF61&lt;=TODAY()+'Start here'!$C$7))</f>
        <v>0</v>
      </c>
      <c r="G61" s="45">
        <f>SUMPRODUCT((Calc!H61:AF61="Required")*(H61:AF61=""))</f>
        <v>0</v>
      </c>
      <c r="H61" s="47"/>
      <c r="I61" s="47"/>
      <c r="J61" s="47"/>
      <c r="K61" s="47"/>
      <c r="L61" s="47"/>
      <c r="M61" s="47"/>
      <c r="N61" s="47"/>
      <c r="O61" s="47"/>
      <c r="P61" s="47"/>
      <c r="Q61" s="47"/>
      <c r="R61" s="47"/>
      <c r="S61" s="47"/>
      <c r="T61" s="47"/>
      <c r="U61" s="47"/>
      <c r="V61" s="47"/>
      <c r="W61" s="47"/>
      <c r="X61" s="47"/>
      <c r="Y61" s="47"/>
      <c r="Z61" s="47"/>
      <c r="AA61" s="47"/>
      <c r="AB61" s="47"/>
      <c r="AC61" s="47"/>
      <c r="AD61" s="47"/>
      <c r="AE61" s="47"/>
      <c r="AF61" s="47"/>
    </row>
    <row r="62" spans="1:32" ht="19.5" customHeight="1" x14ac:dyDescent="0.2">
      <c r="A62" s="48" t="s">
        <v>208</v>
      </c>
      <c r="B62" s="37" t="s">
        <v>209</v>
      </c>
      <c r="C62" s="49" t="s">
        <v>144</v>
      </c>
      <c r="D62" s="45">
        <f>COUNTIF(Calc!H62:AF62,"Required")</f>
        <v>0</v>
      </c>
      <c r="E62" s="45">
        <f t="shared" ca="1" si="5"/>
        <v>0</v>
      </c>
      <c r="F62" s="45">
        <f ca="1">SUMPRODUCT(ISNUMBER(H62:AF62)*(H62:AF62&gt;=TODAY())*(H62:AF62&lt;=TODAY()+'Start here'!$C$7))</f>
        <v>0</v>
      </c>
      <c r="G62" s="45">
        <f>SUMPRODUCT((Calc!H62:AF62="Required")*(H62:AF62=""))</f>
        <v>0</v>
      </c>
      <c r="H62" s="47"/>
      <c r="I62" s="47"/>
      <c r="J62" s="47"/>
      <c r="K62" s="47"/>
      <c r="L62" s="47"/>
      <c r="M62" s="47"/>
      <c r="N62" s="47"/>
      <c r="O62" s="47"/>
      <c r="P62" s="47"/>
      <c r="Q62" s="47"/>
      <c r="R62" s="47"/>
      <c r="S62" s="47"/>
      <c r="T62" s="47"/>
      <c r="U62" s="47"/>
      <c r="V62" s="47"/>
      <c r="W62" s="47"/>
      <c r="X62" s="47"/>
      <c r="Y62" s="47"/>
      <c r="Z62" s="47"/>
      <c r="AA62" s="47"/>
      <c r="AB62" s="47"/>
      <c r="AC62" s="47"/>
      <c r="AD62" s="47"/>
      <c r="AE62" s="47"/>
      <c r="AF62" s="47"/>
    </row>
    <row r="63" spans="1:32" ht="19.5" customHeight="1" x14ac:dyDescent="0.2">
      <c r="A63" s="42" t="s">
        <v>210</v>
      </c>
      <c r="B63" s="43" t="s">
        <v>211</v>
      </c>
      <c r="C63" s="44" t="s">
        <v>212</v>
      </c>
      <c r="D63" s="45">
        <f>COUNTIF(Calc!H63:AF63,"Required")</f>
        <v>0</v>
      </c>
      <c r="E63" s="45">
        <f t="shared" ca="1" si="5"/>
        <v>0</v>
      </c>
      <c r="F63" s="45">
        <f ca="1">SUMPRODUCT(ISNUMBER(H63:AF63)*(H63:AF63&gt;=TODAY())*(H63:AF63&lt;=TODAY()+'Start here'!$C$7))</f>
        <v>0</v>
      </c>
      <c r="G63" s="45">
        <f>SUMPRODUCT((Calc!H63:AF63="Required")*(H63:AF63=""))</f>
        <v>0</v>
      </c>
      <c r="H63" s="47"/>
      <c r="I63" s="47"/>
      <c r="J63" s="47"/>
      <c r="K63" s="47"/>
      <c r="L63" s="47"/>
      <c r="M63" s="47"/>
      <c r="N63" s="47"/>
      <c r="O63" s="47"/>
      <c r="P63" s="47"/>
      <c r="Q63" s="47"/>
      <c r="R63" s="47"/>
      <c r="S63" s="47"/>
      <c r="T63" s="47"/>
      <c r="U63" s="47"/>
      <c r="V63" s="47"/>
      <c r="W63" s="47"/>
      <c r="X63" s="47"/>
      <c r="Y63" s="47"/>
      <c r="Z63" s="47"/>
      <c r="AA63" s="47"/>
      <c r="AB63" s="47"/>
      <c r="AC63" s="47"/>
      <c r="AD63" s="47"/>
      <c r="AE63" s="47"/>
      <c r="AF63" s="47"/>
    </row>
    <row r="64" spans="1:32" ht="19.5" customHeight="1" x14ac:dyDescent="0.2">
      <c r="A64" s="48" t="s">
        <v>213</v>
      </c>
      <c r="B64" s="37" t="s">
        <v>214</v>
      </c>
      <c r="C64" s="49" t="s">
        <v>212</v>
      </c>
      <c r="D64" s="45">
        <f>COUNTIF(Calc!H64:AF64,"Required")</f>
        <v>0</v>
      </c>
      <c r="E64" s="45">
        <f t="shared" ca="1" si="5"/>
        <v>0</v>
      </c>
      <c r="F64" s="45">
        <f ca="1">SUMPRODUCT(ISNUMBER(H64:AF64)*(H64:AF64&gt;=TODAY())*(H64:AF64&lt;=TODAY()+'Start here'!$C$7))</f>
        <v>0</v>
      </c>
      <c r="G64" s="45">
        <f>SUMPRODUCT((Calc!H64:AF64="Required")*(H64:AF64=""))</f>
        <v>0</v>
      </c>
      <c r="H64" s="47"/>
      <c r="I64" s="47"/>
      <c r="J64" s="47"/>
      <c r="K64" s="47"/>
      <c r="L64" s="47"/>
      <c r="M64" s="47"/>
      <c r="N64" s="47"/>
      <c r="O64" s="47"/>
      <c r="P64" s="47"/>
      <c r="Q64" s="47"/>
      <c r="R64" s="47"/>
      <c r="S64" s="47"/>
      <c r="T64" s="47"/>
      <c r="U64" s="47"/>
      <c r="V64" s="47"/>
      <c r="W64" s="47"/>
      <c r="X64" s="47"/>
      <c r="Y64" s="47"/>
      <c r="Z64" s="47"/>
      <c r="AA64" s="47"/>
      <c r="AB64" s="47"/>
      <c r="AC64" s="47"/>
      <c r="AD64" s="47"/>
      <c r="AE64" s="47"/>
      <c r="AF64" s="47"/>
    </row>
    <row r="65" spans="1:32" ht="19.5" customHeight="1" x14ac:dyDescent="0.2">
      <c r="A65" s="42" t="s">
        <v>215</v>
      </c>
      <c r="B65" s="43" t="s">
        <v>216</v>
      </c>
      <c r="C65" s="44" t="s">
        <v>212</v>
      </c>
      <c r="D65" s="45">
        <f>COUNTIF(Calc!H65:AF65,"Required")</f>
        <v>0</v>
      </c>
      <c r="E65" s="45">
        <f t="shared" ca="1" si="5"/>
        <v>0</v>
      </c>
      <c r="F65" s="45">
        <f ca="1">SUMPRODUCT(ISNUMBER(H65:AF65)*(H65:AF65&gt;=TODAY())*(H65:AF65&lt;=TODAY()+'Start here'!$C$7))</f>
        <v>0</v>
      </c>
      <c r="G65" s="45">
        <f>SUMPRODUCT((Calc!H65:AF65="Required")*(H65:AF65=""))</f>
        <v>0</v>
      </c>
      <c r="H65" s="47"/>
      <c r="I65" s="47"/>
      <c r="J65" s="47"/>
      <c r="K65" s="47"/>
      <c r="L65" s="47"/>
      <c r="M65" s="47"/>
      <c r="N65" s="47"/>
      <c r="O65" s="47"/>
      <c r="P65" s="47"/>
      <c r="Q65" s="47"/>
      <c r="R65" s="47"/>
      <c r="S65" s="47"/>
      <c r="T65" s="47"/>
      <c r="U65" s="47"/>
      <c r="V65" s="47"/>
      <c r="W65" s="47"/>
      <c r="X65" s="47"/>
      <c r="Y65" s="47"/>
      <c r="Z65" s="47"/>
      <c r="AA65" s="47"/>
      <c r="AB65" s="47"/>
      <c r="AC65" s="47"/>
      <c r="AD65" s="47"/>
      <c r="AE65" s="47"/>
      <c r="AF65" s="47"/>
    </row>
    <row r="66" spans="1:32" ht="30" customHeight="1" x14ac:dyDescent="0.2">
      <c r="A66" s="50" t="s">
        <v>217</v>
      </c>
      <c r="B66" s="37"/>
      <c r="C66" s="49"/>
      <c r="D66" s="45">
        <f>COUNTIF(Calc!H66:AF66,"Required")</f>
        <v>0</v>
      </c>
      <c r="E66" s="45">
        <f t="shared" ca="1" si="5"/>
        <v>0</v>
      </c>
      <c r="F66" s="45">
        <f ca="1">SUMPRODUCT(ISNUMBER(H66:AF66)*(H66:AF66&gt;=TODAY())*(H66:AF66&lt;=TODAY()+'Start here'!$C$7))</f>
        <v>0</v>
      </c>
      <c r="G66" s="45">
        <f>SUMPRODUCT((Calc!H66:AF66="Required")*(H66:AF66=""))</f>
        <v>0</v>
      </c>
      <c r="H66" s="47"/>
      <c r="I66" s="47"/>
      <c r="J66" s="47"/>
      <c r="K66" s="47"/>
      <c r="L66" s="47"/>
      <c r="M66" s="47"/>
      <c r="N66" s="47"/>
      <c r="O66" s="47"/>
      <c r="P66" s="47"/>
      <c r="Q66" s="47"/>
      <c r="R66" s="47"/>
      <c r="S66" s="47"/>
      <c r="T66" s="47"/>
      <c r="U66" s="47"/>
      <c r="V66" s="47"/>
      <c r="W66" s="47"/>
      <c r="X66" s="47"/>
      <c r="Y66" s="47"/>
      <c r="Z66" s="47"/>
      <c r="AA66" s="47"/>
      <c r="AB66" s="47"/>
      <c r="AC66" s="47"/>
      <c r="AD66" s="47"/>
      <c r="AE66" s="47"/>
      <c r="AF66" s="47"/>
    </row>
    <row r="68" spans="1:32" x14ac:dyDescent="0.2">
      <c r="A68" s="52" t="s">
        <v>218</v>
      </c>
      <c r="B68" s="53"/>
      <c r="C68" s="53"/>
      <c r="D68" s="53"/>
      <c r="E68" s="53"/>
      <c r="F68" s="53"/>
      <c r="G68" s="53"/>
      <c r="H68" s="45">
        <f t="shared" ref="H68:AF68" ca="1" si="6">IF(H$5="","",SUMPRODUCT(ISNUMBER(H11:H66)*(H11:H66&lt;TODAY())))</f>
        <v>1</v>
      </c>
      <c r="I68" s="45" t="str">
        <f t="shared" ca="1" si="6"/>
        <v/>
      </c>
      <c r="J68" s="45" t="str">
        <f t="shared" ca="1" si="6"/>
        <v/>
      </c>
      <c r="K68" s="45" t="str">
        <f t="shared" ca="1" si="6"/>
        <v/>
      </c>
      <c r="L68" s="45" t="str">
        <f t="shared" ca="1" si="6"/>
        <v/>
      </c>
      <c r="M68" s="45" t="str">
        <f t="shared" ca="1" si="6"/>
        <v/>
      </c>
      <c r="N68" s="45" t="str">
        <f t="shared" ca="1" si="6"/>
        <v/>
      </c>
      <c r="O68" s="45" t="str">
        <f t="shared" ca="1" si="6"/>
        <v/>
      </c>
      <c r="P68" s="45" t="str">
        <f t="shared" ca="1" si="6"/>
        <v/>
      </c>
      <c r="Q68" s="45" t="str">
        <f t="shared" ca="1" si="6"/>
        <v/>
      </c>
      <c r="R68" s="45" t="str">
        <f t="shared" ca="1" si="6"/>
        <v/>
      </c>
      <c r="S68" s="45" t="str">
        <f t="shared" ca="1" si="6"/>
        <v/>
      </c>
      <c r="T68" s="45" t="str">
        <f t="shared" ca="1" si="6"/>
        <v/>
      </c>
      <c r="U68" s="45" t="str">
        <f t="shared" ca="1" si="6"/>
        <v/>
      </c>
      <c r="V68" s="45" t="str">
        <f t="shared" ca="1" si="6"/>
        <v/>
      </c>
      <c r="W68" s="45" t="str">
        <f t="shared" ca="1" si="6"/>
        <v/>
      </c>
      <c r="X68" s="45" t="str">
        <f t="shared" ca="1" si="6"/>
        <v/>
      </c>
      <c r="Y68" s="45" t="str">
        <f t="shared" ca="1" si="6"/>
        <v/>
      </c>
      <c r="Z68" s="45" t="str">
        <f t="shared" ca="1" si="6"/>
        <v/>
      </c>
      <c r="AA68" s="45" t="str">
        <f t="shared" ca="1" si="6"/>
        <v/>
      </c>
      <c r="AB68" s="45" t="str">
        <f t="shared" ca="1" si="6"/>
        <v/>
      </c>
      <c r="AC68" s="45" t="str">
        <f t="shared" ca="1" si="6"/>
        <v/>
      </c>
      <c r="AD68" s="45" t="str">
        <f t="shared" ca="1" si="6"/>
        <v/>
      </c>
      <c r="AE68" s="45" t="str">
        <f t="shared" ca="1" si="6"/>
        <v/>
      </c>
      <c r="AF68" s="45" t="str">
        <f t="shared" ca="1" si="6"/>
        <v/>
      </c>
    </row>
    <row r="69" spans="1:32" x14ac:dyDescent="0.2">
      <c r="A69" s="54" t="s">
        <v>219</v>
      </c>
      <c r="B69" s="55"/>
      <c r="C69" s="55"/>
      <c r="D69" s="55"/>
      <c r="E69" s="55"/>
      <c r="F69" s="55"/>
      <c r="G69" s="55"/>
      <c r="H69" s="45">
        <f ca="1">IF(H$5="","",SUMPRODUCT(ISNUMBER(H11:H66)*(H11:H66&gt;=TODAY())*(H11:H66&lt;=TODAY()+'Start here'!$C$7)))</f>
        <v>1</v>
      </c>
      <c r="I69" s="45" t="str">
        <f ca="1">IF(I$5="","",SUMPRODUCT(ISNUMBER(I11:I66)*(I11:I66&gt;=TODAY())*(I11:I66&lt;=TODAY()+'Start here'!$C$7)))</f>
        <v/>
      </c>
      <c r="J69" s="45" t="str">
        <f ca="1">IF(J$5="","",SUMPRODUCT(ISNUMBER(J11:J66)*(J11:J66&gt;=TODAY())*(J11:J66&lt;=TODAY()+'Start here'!$C$7)))</f>
        <v/>
      </c>
      <c r="K69" s="45" t="str">
        <f ca="1">IF(K$5="","",SUMPRODUCT(ISNUMBER(K11:K66)*(K11:K66&gt;=TODAY())*(K11:K66&lt;=TODAY()+'Start here'!$C$7)))</f>
        <v/>
      </c>
      <c r="L69" s="45" t="str">
        <f ca="1">IF(L$5="","",SUMPRODUCT(ISNUMBER(L11:L66)*(L11:L66&gt;=TODAY())*(L11:L66&lt;=TODAY()+'Start here'!$C$7)))</f>
        <v/>
      </c>
      <c r="M69" s="45" t="str">
        <f ca="1">IF(M$5="","",SUMPRODUCT(ISNUMBER(M11:M66)*(M11:M66&gt;=TODAY())*(M11:M66&lt;=TODAY()+'Start here'!$C$7)))</f>
        <v/>
      </c>
      <c r="N69" s="45" t="str">
        <f ca="1">IF(N$5="","",SUMPRODUCT(ISNUMBER(N11:N66)*(N11:N66&gt;=TODAY())*(N11:N66&lt;=TODAY()+'Start here'!$C$7)))</f>
        <v/>
      </c>
      <c r="O69" s="45" t="str">
        <f ca="1">IF(O$5="","",SUMPRODUCT(ISNUMBER(O11:O66)*(O11:O66&gt;=TODAY())*(O11:O66&lt;=TODAY()+'Start here'!$C$7)))</f>
        <v/>
      </c>
      <c r="P69" s="45" t="str">
        <f ca="1">IF(P$5="","",SUMPRODUCT(ISNUMBER(P11:P66)*(P11:P66&gt;=TODAY())*(P11:P66&lt;=TODAY()+'Start here'!$C$7)))</f>
        <v/>
      </c>
      <c r="Q69" s="45" t="str">
        <f ca="1">IF(Q$5="","",SUMPRODUCT(ISNUMBER(Q11:Q66)*(Q11:Q66&gt;=TODAY())*(Q11:Q66&lt;=TODAY()+'Start here'!$C$7)))</f>
        <v/>
      </c>
      <c r="R69" s="45" t="str">
        <f ca="1">IF(R$5="","",SUMPRODUCT(ISNUMBER(R11:R66)*(R11:R66&gt;=TODAY())*(R11:R66&lt;=TODAY()+'Start here'!$C$7)))</f>
        <v/>
      </c>
      <c r="S69" s="45" t="str">
        <f ca="1">IF(S$5="","",SUMPRODUCT(ISNUMBER(S11:S66)*(S11:S66&gt;=TODAY())*(S11:S66&lt;=TODAY()+'Start here'!$C$7)))</f>
        <v/>
      </c>
      <c r="T69" s="45" t="str">
        <f ca="1">IF(T$5="","",SUMPRODUCT(ISNUMBER(T11:T66)*(T11:T66&gt;=TODAY())*(T11:T66&lt;=TODAY()+'Start here'!$C$7)))</f>
        <v/>
      </c>
      <c r="U69" s="45" t="str">
        <f ca="1">IF(U$5="","",SUMPRODUCT(ISNUMBER(U11:U66)*(U11:U66&gt;=TODAY())*(U11:U66&lt;=TODAY()+'Start here'!$C$7)))</f>
        <v/>
      </c>
      <c r="V69" s="45" t="str">
        <f ca="1">IF(V$5="","",SUMPRODUCT(ISNUMBER(V11:V66)*(V11:V66&gt;=TODAY())*(V11:V66&lt;=TODAY()+'Start here'!$C$7)))</f>
        <v/>
      </c>
      <c r="W69" s="45" t="str">
        <f ca="1">IF(W$5="","",SUMPRODUCT(ISNUMBER(W11:W66)*(W11:W66&gt;=TODAY())*(W11:W66&lt;=TODAY()+'Start here'!$C$7)))</f>
        <v/>
      </c>
      <c r="X69" s="45" t="str">
        <f ca="1">IF(X$5="","",SUMPRODUCT(ISNUMBER(X11:X66)*(X11:X66&gt;=TODAY())*(X11:X66&lt;=TODAY()+'Start here'!$C$7)))</f>
        <v/>
      </c>
      <c r="Y69" s="45" t="str">
        <f ca="1">IF(Y$5="","",SUMPRODUCT(ISNUMBER(Y11:Y66)*(Y11:Y66&gt;=TODAY())*(Y11:Y66&lt;=TODAY()+'Start here'!$C$7)))</f>
        <v/>
      </c>
      <c r="Z69" s="45" t="str">
        <f ca="1">IF(Z$5="","",SUMPRODUCT(ISNUMBER(Z11:Z66)*(Z11:Z66&gt;=TODAY())*(Z11:Z66&lt;=TODAY()+'Start here'!$C$7)))</f>
        <v/>
      </c>
      <c r="AA69" s="45" t="str">
        <f ca="1">IF(AA$5="","",SUMPRODUCT(ISNUMBER(AA11:AA66)*(AA11:AA66&gt;=TODAY())*(AA11:AA66&lt;=TODAY()+'Start here'!$C$7)))</f>
        <v/>
      </c>
      <c r="AB69" s="45" t="str">
        <f ca="1">IF(AB$5="","",SUMPRODUCT(ISNUMBER(AB11:AB66)*(AB11:AB66&gt;=TODAY())*(AB11:AB66&lt;=TODAY()+'Start here'!$C$7)))</f>
        <v/>
      </c>
      <c r="AC69" s="45" t="str">
        <f ca="1">IF(AC$5="","",SUMPRODUCT(ISNUMBER(AC11:AC66)*(AC11:AC66&gt;=TODAY())*(AC11:AC66&lt;=TODAY()+'Start here'!$C$7)))</f>
        <v/>
      </c>
      <c r="AD69" s="45" t="str">
        <f ca="1">IF(AD$5="","",SUMPRODUCT(ISNUMBER(AD11:AD66)*(AD11:AD66&gt;=TODAY())*(AD11:AD66&lt;=TODAY()+'Start here'!$C$7)))</f>
        <v/>
      </c>
      <c r="AE69" s="45" t="str">
        <f ca="1">IF(AE$5="","",SUMPRODUCT(ISNUMBER(AE11:AE66)*(AE11:AE66&gt;=TODAY())*(AE11:AE66&lt;=TODAY()+'Start here'!$C$7)))</f>
        <v/>
      </c>
      <c r="AF69" s="45" t="str">
        <f ca="1">IF(AF$5="","",SUMPRODUCT(ISNUMBER(AF11:AF66)*(AF11:AF66&gt;=TODAY())*(AF11:AF66&lt;=TODAY()+'Start here'!$C$7)))</f>
        <v/>
      </c>
    </row>
    <row r="70" spans="1:32" x14ac:dyDescent="0.2">
      <c r="A70" s="56" t="s">
        <v>220</v>
      </c>
      <c r="B70" s="57"/>
      <c r="C70" s="57"/>
      <c r="D70" s="57"/>
      <c r="E70" s="57"/>
      <c r="F70" s="57"/>
      <c r="G70" s="57"/>
      <c r="H70" s="45">
        <f ca="1">IF(H$5="","",SUMPRODUCT((Calc!H11:H66="Required")*(H11:H66="")))</f>
        <v>0</v>
      </c>
      <c r="I70" s="45" t="str">
        <f>IF(I$5="","",SUMPRODUCT((Calc!I11:I66="Required")*(I11:I66="")))</f>
        <v/>
      </c>
      <c r="J70" s="45" t="str">
        <f>IF(J$5="","",SUMPRODUCT((Calc!J11:J66="Required")*(J11:J66="")))</f>
        <v/>
      </c>
      <c r="K70" s="45" t="str">
        <f>IF(K$5="","",SUMPRODUCT((Calc!K11:K66="Required")*(K11:K66="")))</f>
        <v/>
      </c>
      <c r="L70" s="45" t="str">
        <f>IF(L$5="","",SUMPRODUCT((Calc!L11:L66="Required")*(L11:L66="")))</f>
        <v/>
      </c>
      <c r="M70" s="45" t="str">
        <f>IF(M$5="","",SUMPRODUCT((Calc!M11:M66="Required")*(M11:M66="")))</f>
        <v/>
      </c>
      <c r="N70" s="45" t="str">
        <f>IF(N$5="","",SUMPRODUCT((Calc!N11:N66="Required")*(N11:N66="")))</f>
        <v/>
      </c>
      <c r="O70" s="45" t="str">
        <f>IF(O$5="","",SUMPRODUCT((Calc!O11:O66="Required")*(O11:O66="")))</f>
        <v/>
      </c>
      <c r="P70" s="45" t="str">
        <f>IF(P$5="","",SUMPRODUCT((Calc!P11:P66="Required")*(P11:P66="")))</f>
        <v/>
      </c>
      <c r="Q70" s="45" t="str">
        <f>IF(Q$5="","",SUMPRODUCT((Calc!Q11:Q66="Required")*(Q11:Q66="")))</f>
        <v/>
      </c>
      <c r="R70" s="45" t="str">
        <f>IF(R$5="","",SUMPRODUCT((Calc!R11:R66="Required")*(R11:R66="")))</f>
        <v/>
      </c>
      <c r="S70" s="45" t="str">
        <f>IF(S$5="","",SUMPRODUCT((Calc!S11:S66="Required")*(S11:S66="")))</f>
        <v/>
      </c>
      <c r="T70" s="45" t="str">
        <f>IF(T$5="","",SUMPRODUCT((Calc!T11:T66="Required")*(T11:T66="")))</f>
        <v/>
      </c>
      <c r="U70" s="45" t="str">
        <f>IF(U$5="","",SUMPRODUCT((Calc!U11:U66="Required")*(U11:U66="")))</f>
        <v/>
      </c>
      <c r="V70" s="45" t="str">
        <f>IF(V$5="","",SUMPRODUCT((Calc!V11:V66="Required")*(V11:V66="")))</f>
        <v/>
      </c>
      <c r="W70" s="45" t="str">
        <f>IF(W$5="","",SUMPRODUCT((Calc!W11:W66="Required")*(W11:W66="")))</f>
        <v/>
      </c>
      <c r="X70" s="45" t="str">
        <f>IF(X$5="","",SUMPRODUCT((Calc!X11:X66="Required")*(X11:X66="")))</f>
        <v/>
      </c>
      <c r="Y70" s="45" t="str">
        <f>IF(Y$5="","",SUMPRODUCT((Calc!Y11:Y66="Required")*(Y11:Y66="")))</f>
        <v/>
      </c>
      <c r="Z70" s="45" t="str">
        <f>IF(Z$5="","",SUMPRODUCT((Calc!Z11:Z66="Required")*(Z11:Z66="")))</f>
        <v/>
      </c>
      <c r="AA70" s="45" t="str">
        <f>IF(AA$5="","",SUMPRODUCT((Calc!AA11:AA66="Required")*(AA11:AA66="")))</f>
        <v/>
      </c>
      <c r="AB70" s="45" t="str">
        <f>IF(AB$5="","",SUMPRODUCT((Calc!AB11:AB66="Required")*(AB11:AB66="")))</f>
        <v/>
      </c>
      <c r="AC70" s="45" t="str">
        <f>IF(AC$5="","",SUMPRODUCT((Calc!AC11:AC66="Required")*(AC11:AC66="")))</f>
        <v/>
      </c>
      <c r="AD70" s="45" t="str">
        <f>IF(AD$5="","",SUMPRODUCT((Calc!AD11:AD66="Required")*(AD11:AD66="")))</f>
        <v/>
      </c>
      <c r="AE70" s="45" t="str">
        <f>IF(AE$5="","",SUMPRODUCT((Calc!AE11:AE66="Required")*(AE11:AE66="")))</f>
        <v/>
      </c>
      <c r="AF70" s="45" t="str">
        <f>IF(AF$5="","",SUMPRODUCT((Calc!AF11:AF66="Required")*(AF11:AF66="")))</f>
        <v/>
      </c>
    </row>
    <row r="72" spans="1:32" x14ac:dyDescent="0.2">
      <c r="A72" s="58" t="s">
        <v>221</v>
      </c>
    </row>
    <row r="73" spans="1:32" x14ac:dyDescent="0.2">
      <c r="A73" s="58" t="s">
        <v>222</v>
      </c>
    </row>
  </sheetData>
  <mergeCells count="5">
    <mergeCell ref="B1:R1"/>
    <mergeCell ref="A2:AF2"/>
    <mergeCell ref="A3:G3"/>
    <mergeCell ref="H3:AF3"/>
    <mergeCell ref="B5:G5"/>
  </mergeCells>
  <conditionalFormatting sqref="E11:E66">
    <cfRule type="expression" dxfId="18" priority="9">
      <formula>AND(ISNUMBER(E11),E11&gt;0)</formula>
    </cfRule>
  </conditionalFormatting>
  <conditionalFormatting sqref="F11:F66">
    <cfRule type="expression" dxfId="17" priority="11">
      <formula>AND(ISNUMBER(F11),F11&gt;0)</formula>
    </cfRule>
  </conditionalFormatting>
  <conditionalFormatting sqref="G11:G66">
    <cfRule type="expression" dxfId="16" priority="10">
      <formula>AND(ISNUMBER(G11),G11&gt;0)</formula>
    </cfRule>
  </conditionalFormatting>
  <conditionalFormatting sqref="H11:AF24 H26:AF33 H35:AF37 H39:AF47 H49:AF52 H54:AF59 H61:AF66">
    <cfRule type="expression" dxfId="15" priority="2">
      <formula>UPPER(H11)="N/A"</formula>
    </cfRule>
    <cfRule type="expression" dxfId="12" priority="5">
      <formula>AND(ISNUMBER(H11),H11&lt;TODAY())</formula>
    </cfRule>
    <cfRule type="expression" dxfId="11" priority="6">
      <formula>AND(ISNUMBER(H11),H11-TODAY()&lt;=DueDays)</formula>
    </cfRule>
    <cfRule type="expression" dxfId="10" priority="7">
      <formula>ISNUMBER(H11)</formula>
    </cfRule>
  </conditionalFormatting>
  <conditionalFormatting sqref="H68:AF68">
    <cfRule type="expression" dxfId="8" priority="12">
      <formula>AND(ISNUMBER(H68),H68&gt;0)</formula>
    </cfRule>
  </conditionalFormatting>
  <conditionalFormatting sqref="H69:AF69">
    <cfRule type="expression" dxfId="7" priority="13">
      <formula>AND(ISNUMBER(H69),H69&gt;0)</formula>
    </cfRule>
  </conditionalFormatting>
  <conditionalFormatting sqref="H70:AF70">
    <cfRule type="expression" dxfId="6" priority="14">
      <formula>AND(ISNUMBER(H70),H70&gt;0)</formula>
    </cfRule>
  </conditionalFormatting>
  <dataValidations count="2">
    <dataValidation type="custom" allowBlank="1" showErrorMessage="1" errorTitle="Date or N/A" error="Type the expiry or refresher-due date as DD/MM/YYYY, or N/A if not needed." sqref="H11:AF24 H26:AF33 H35:AF37 H39:AF47 H49:AF52 H54:AF59 H61:AF66" xr:uid="{00000000-0002-0000-0100-000000000000}">
      <formula1>OR(ISNUMBER(H11),UPPER(H11)="N/A")</formula1>
      <formula2>0</formula2>
    </dataValidation>
    <dataValidation type="date" operator="greaterThan" allowBlank="1" showErrorMessage="1" error="Enter a date as DD/MM/YYYY." sqref="H8:AF8" xr:uid="{00000000-0002-0000-0100-000003000000}">
      <formula1>1</formula1>
      <formula2>0</formula2>
    </dataValidation>
  </dataValidations>
  <pageMargins left="0.75" right="0.75" top="1" bottom="1" header="0.511811023622047" footer="0.5"/>
  <pageSetup paperSize="8" fitToHeight="0" orientation="landscape" horizontalDpi="300" verticalDpi="300"/>
  <headerFooter>
    <oddFooter>&amp;L&amp;"Aptos,Regular"&amp;8[COMPANY NAME] – Training and Competence Matrix – ARB-HR-022 – Version 2.0&amp;R&amp;"Aptos,Regular"&amp;8Page &amp;P of &amp;N  ·  Not controlled when printed</oddFooter>
  </headerFooter>
  <extLst>
    <ext xmlns:x14="http://schemas.microsoft.com/office/spreadsheetml/2009/9/main" uri="{78C0D931-6437-407d-A8EE-F0AAD7539E65}">
      <x14:conditionalFormattings>
        <x14:conditionalFormatting xmlns:xm="http://schemas.microsoft.com/office/excel/2006/main">
          <x14:cfRule type="expression" priority="3" id="{00000000-000E-0000-0100-000003000000}">
            <xm:f>AND(H11="",H$5&lt;&gt;"",Calc!H11&lt;&gt;"Required",Calc!H11&lt;&gt;"Recommended")</xm:f>
            <x14:dxf>
              <font>
                <sz val="10"/>
                <color rgb="FF595959"/>
                <name val="Aptos"/>
                <charset val="1"/>
              </font>
              <fill>
                <patternFill>
                  <bgColor rgb="FFD9D9D9"/>
                </patternFill>
              </fill>
            </x14:dxf>
          </x14:cfRule>
          <x14:cfRule type="expression" priority="4" id="{00000000-000E-0000-0100-000004000000}">
            <xm:f>AND(H$5&lt;&gt;"",OR(AND(ISNUMBER(H11),H11-TODAY()&lt;=DueDays),AND(H11="",Calc!H11="Required")),(COUNTIFS(PlanPerson,H$5,PlanCourse,$A11,PlanStatus,"Booked")+COUNTIFS(PlanPerson,H$5,PlanCourse,$A11,PlanStatus,"In progress"))&gt;0)</xm:f>
            <x14:dxf>
              <font>
                <b/>
                <sz val="10"/>
                <color rgb="FF4B2466"/>
                <name val="Aptos"/>
                <charset val="1"/>
              </font>
              <fill>
                <patternFill>
                  <bgColor rgb="FFD9C3EA"/>
                </patternFill>
              </fill>
            </x14:dxf>
          </x14:cfRule>
          <x14:cfRule type="expression" priority="8" id="{00000000-000E-0000-0100-000008000000}">
            <xm:f>AND(H11="",Calc!H11="Required")</xm:f>
            <x14:dxf>
              <font>
                <sz val="10"/>
                <color rgb="FF1F4E79"/>
                <name val="Aptos"/>
                <charset val="1"/>
              </font>
              <fill>
                <patternFill>
                  <bgColor rgb="FFCFE2F3"/>
                </patternFill>
              </fill>
            </x14:dxf>
          </x14:cfRule>
          <xm:sqref>H11:AF24 H26:AF33 H35:AF37 H39:AF47 H49:AF52 H54:AF59 H61:AF66</xm:sqref>
        </x14:conditionalFormatting>
      </x14:conditionalFormattings>
    </ext>
    <ext xmlns:x14="http://schemas.microsoft.com/office/spreadsheetml/2009/9/main" uri="{CCE6A557-97BC-4b89-ADB6-D9C93CAAB3DF}">
      <x14:dataValidations xmlns:xm="http://schemas.microsoft.com/office/excel/2006/main" count="2">
        <x14:dataValidation type="list" allowBlank="1" xr:uid="{00000000-0002-0000-0100-000001000000}">
          <x14:formula1>
            <xm:f>Lists!$A$2:$A$9</xm:f>
          </x14:formula1>
          <x14:formula2>
            <xm:f>0</xm:f>
          </x14:formula2>
          <xm:sqref>H6:AF6</xm:sqref>
        </x14:dataValidation>
        <x14:dataValidation type="list" allowBlank="1" xr:uid="{00000000-0002-0000-0100-000002000000}">
          <x14:formula1>
            <xm:f>Lists!$B$2:$B$3</xm:f>
          </x14:formula1>
          <x14:formula2>
            <xm:f>0</xm:f>
          </x14:formula2>
          <xm:sqref>H7:AF7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66"/>
  <sheetViews>
    <sheetView showGridLines="0" zoomScaleNormal="100" workbookViewId="0">
      <pane xSplit="2" ySplit="10" topLeftCell="C11" activePane="bottomRight" state="frozen"/>
      <selection pane="topRight" activeCell="C1" sqref="C1"/>
      <selection pane="bottomLeft" activeCell="A11" sqref="A11"/>
      <selection pane="bottomRight"/>
    </sheetView>
  </sheetViews>
  <sheetFormatPr baseColWidth="10" defaultColWidth="8.6640625" defaultRowHeight="15" x14ac:dyDescent="0.2"/>
  <cols>
    <col min="1" max="1" width="46" customWidth="1"/>
    <col min="2" max="2" width="3" customWidth="1"/>
    <col min="3" max="10" width="14" customWidth="1"/>
  </cols>
  <sheetData>
    <row r="1" spans="1:10" ht="22" x14ac:dyDescent="0.3">
      <c r="A1" s="31" t="s">
        <v>223</v>
      </c>
    </row>
    <row r="2" spans="1:10" ht="30" customHeight="1" x14ac:dyDescent="0.2">
      <c r="A2" s="3" t="s">
        <v>224</v>
      </c>
      <c r="B2" s="3"/>
      <c r="C2" s="3"/>
      <c r="D2" s="3"/>
      <c r="E2" s="3"/>
      <c r="F2" s="3"/>
      <c r="G2" s="3"/>
      <c r="H2" s="3"/>
      <c r="I2" s="3"/>
      <c r="J2" s="3"/>
    </row>
    <row r="3" spans="1:10" x14ac:dyDescent="0.2">
      <c r="A3" s="3"/>
      <c r="B3" s="3"/>
      <c r="C3" s="3"/>
      <c r="D3" s="3"/>
      <c r="E3" s="3"/>
      <c r="F3" s="3"/>
      <c r="G3" s="3"/>
      <c r="H3" s="3"/>
      <c r="I3" s="3"/>
      <c r="J3" s="3"/>
    </row>
    <row r="4" spans="1:10" x14ac:dyDescent="0.2">
      <c r="A4" s="59" t="s">
        <v>225</v>
      </c>
    </row>
    <row r="5" spans="1:10" x14ac:dyDescent="0.2">
      <c r="A5" s="60" t="s">
        <v>226</v>
      </c>
    </row>
    <row r="6" spans="1:10" x14ac:dyDescent="0.2">
      <c r="A6" s="61" t="s">
        <v>227</v>
      </c>
    </row>
    <row r="7" spans="1:10" x14ac:dyDescent="0.2">
      <c r="A7" s="62" t="s">
        <v>228</v>
      </c>
    </row>
    <row r="9" spans="1:10" ht="31.5" customHeight="1" x14ac:dyDescent="0.2">
      <c r="A9" s="63" t="s">
        <v>229</v>
      </c>
      <c r="C9" s="40" t="str">
        <f>Lists!A2</f>
        <v>Groundsperson</v>
      </c>
      <c r="D9" s="40" t="str">
        <f>Lists!A3</f>
        <v>Climber</v>
      </c>
      <c r="E9" s="40" t="str">
        <f>Lists!A4</f>
        <v>Team Leader</v>
      </c>
      <c r="F9" s="40" t="str">
        <f>Lists!A5</f>
        <v>Manager</v>
      </c>
      <c r="G9" s="40" t="str">
        <f>Lists!A6</f>
        <v>Machine operator</v>
      </c>
      <c r="H9" s="40" t="str">
        <f>Lists!A7</f>
        <v>Apprentice / trainee</v>
      </c>
      <c r="I9" s="40" t="str">
        <f>Lists!A8</f>
        <v>Administrator</v>
      </c>
      <c r="J9" s="40" t="str">
        <f>Lists!A9</f>
        <v>Other</v>
      </c>
    </row>
    <row r="10" spans="1:10" x14ac:dyDescent="0.2">
      <c r="A10" s="41" t="str">
        <f>Matrix!A10</f>
        <v>CHAINSAW AND AERIAL</v>
      </c>
      <c r="B10" s="13"/>
      <c r="C10" s="13"/>
      <c r="D10" s="13"/>
      <c r="E10" s="13"/>
      <c r="F10" s="13"/>
      <c r="G10" s="13"/>
      <c r="H10" s="13"/>
      <c r="I10" s="13"/>
      <c r="J10" s="13"/>
    </row>
    <row r="11" spans="1:10" ht="30" customHeight="1" x14ac:dyDescent="0.2">
      <c r="A11" s="42" t="str">
        <f>Matrix!A11</f>
        <v>CS30 – Chainsaw maintenance and cross-cutting</v>
      </c>
      <c r="C11" s="64" t="s">
        <v>230</v>
      </c>
      <c r="D11" s="64" t="s">
        <v>230</v>
      </c>
      <c r="E11" s="64" t="s">
        <v>230</v>
      </c>
      <c r="F11" s="64"/>
      <c r="G11" s="64"/>
      <c r="H11" s="64"/>
      <c r="I11" s="64"/>
      <c r="J11" s="64"/>
    </row>
    <row r="12" spans="1:10" ht="30" customHeight="1" x14ac:dyDescent="0.2">
      <c r="A12" s="48" t="str">
        <f>Matrix!A12</f>
        <v>CS31 – Felling small trees (up to 380 mm)</v>
      </c>
      <c r="C12" s="64" t="s">
        <v>231</v>
      </c>
      <c r="D12" s="64" t="s">
        <v>230</v>
      </c>
      <c r="E12" s="64" t="s">
        <v>230</v>
      </c>
      <c r="F12" s="64"/>
      <c r="G12" s="64"/>
      <c r="H12" s="64"/>
      <c r="I12" s="64"/>
      <c r="J12" s="64"/>
    </row>
    <row r="13" spans="1:10" ht="30" customHeight="1" x14ac:dyDescent="0.2">
      <c r="A13" s="42" t="str">
        <f>Matrix!A13</f>
        <v>CS32 – Felling medium trees (380–760 mm)</v>
      </c>
      <c r="C13" s="64"/>
      <c r="D13" s="64"/>
      <c r="E13" s="64"/>
      <c r="F13" s="64"/>
      <c r="G13" s="64"/>
      <c r="H13" s="64"/>
      <c r="I13" s="64"/>
      <c r="J13" s="64"/>
    </row>
    <row r="14" spans="1:10" ht="19.5" customHeight="1" x14ac:dyDescent="0.2">
      <c r="A14" s="48" t="str">
        <f>Matrix!A14</f>
        <v>CS43 – Felling large trees</v>
      </c>
      <c r="C14" s="64"/>
      <c r="D14" s="64"/>
      <c r="E14" s="64"/>
      <c r="F14" s="64"/>
      <c r="G14" s="64"/>
      <c r="H14" s="64"/>
      <c r="I14" s="64"/>
      <c r="J14" s="64"/>
    </row>
    <row r="15" spans="1:10" ht="30" customHeight="1" x14ac:dyDescent="0.2">
      <c r="A15" s="42" t="str">
        <f>Matrix!A15</f>
        <v>CS38 – Tree climbing and aerial rescue</v>
      </c>
      <c r="C15" s="64"/>
      <c r="D15" s="64" t="s">
        <v>230</v>
      </c>
      <c r="E15" s="64" t="s">
        <v>231</v>
      </c>
      <c r="F15" s="64"/>
      <c r="G15" s="64"/>
      <c r="H15" s="64"/>
      <c r="I15" s="64"/>
      <c r="J15" s="64"/>
    </row>
    <row r="16" spans="1:10" ht="30" customHeight="1" x14ac:dyDescent="0.2">
      <c r="A16" s="48" t="str">
        <f>Matrix!A16</f>
        <v>CS39 – Chainsaw from a rope and harness</v>
      </c>
      <c r="C16" s="64"/>
      <c r="D16" s="64" t="s">
        <v>230</v>
      </c>
      <c r="E16" s="64" t="s">
        <v>231</v>
      </c>
      <c r="F16" s="64"/>
      <c r="G16" s="64"/>
      <c r="H16" s="64"/>
      <c r="I16" s="64"/>
      <c r="J16" s="64"/>
    </row>
    <row r="17" spans="1:10" ht="19.5" customHeight="1" x14ac:dyDescent="0.2">
      <c r="A17" s="42" t="str">
        <f>Matrix!A17</f>
        <v>CS40 – Aerial tree pruning</v>
      </c>
      <c r="C17" s="64"/>
      <c r="D17" s="64"/>
      <c r="E17" s="64"/>
      <c r="F17" s="64"/>
      <c r="G17" s="64"/>
      <c r="H17" s="64"/>
      <c r="I17" s="64"/>
      <c r="J17" s="64"/>
    </row>
    <row r="18" spans="1:10" ht="19.5" customHeight="1" x14ac:dyDescent="0.2">
      <c r="A18" s="48" t="str">
        <f>Matrix!A18</f>
        <v>CS41 – Aerial tree rigging</v>
      </c>
      <c r="C18" s="64"/>
      <c r="D18" s="64" t="s">
        <v>231</v>
      </c>
      <c r="E18" s="64"/>
      <c r="F18" s="64"/>
      <c r="G18" s="64"/>
      <c r="H18" s="64"/>
      <c r="I18" s="64"/>
      <c r="J18" s="64"/>
    </row>
    <row r="19" spans="1:10" ht="19.5" customHeight="1" x14ac:dyDescent="0.2">
      <c r="A19" s="42" t="str">
        <f>Matrix!A19</f>
        <v>CS42</v>
      </c>
      <c r="C19" s="64"/>
      <c r="D19" s="64"/>
      <c r="E19" s="64"/>
      <c r="F19" s="64"/>
      <c r="G19" s="64"/>
      <c r="H19" s="64"/>
      <c r="I19" s="64"/>
      <c r="J19" s="64"/>
    </row>
    <row r="20" spans="1:10" ht="30" customHeight="1" x14ac:dyDescent="0.2">
      <c r="A20" s="48" t="str">
        <f>Matrix!A20</f>
        <v>CS45 – Arboricultural ground worker</v>
      </c>
      <c r="C20" s="64" t="s">
        <v>231</v>
      </c>
      <c r="D20" s="64"/>
      <c r="E20" s="64"/>
      <c r="F20" s="64"/>
      <c r="G20" s="64"/>
      <c r="H20" s="64"/>
      <c r="I20" s="64"/>
      <c r="J20" s="64"/>
    </row>
    <row r="21" spans="1:10" ht="19.5" customHeight="1" x14ac:dyDescent="0.2">
      <c r="A21" s="42" t="str">
        <f>Matrix!A21</f>
        <v>CS48 – Powered pole pruner</v>
      </c>
      <c r="C21" s="64"/>
      <c r="D21" s="64"/>
      <c r="E21" s="64"/>
      <c r="F21" s="64"/>
      <c r="G21" s="64"/>
      <c r="H21" s="64"/>
      <c r="I21" s="64"/>
      <c r="J21" s="64"/>
    </row>
    <row r="22" spans="1:10" ht="19.5" customHeight="1" x14ac:dyDescent="0.2">
      <c r="A22" s="48" t="str">
        <f>Matrix!A22</f>
        <v>Arb dismantling operations</v>
      </c>
      <c r="C22" s="64"/>
      <c r="D22" s="64"/>
      <c r="E22" s="64"/>
      <c r="F22" s="64"/>
      <c r="G22" s="64"/>
      <c r="H22" s="64"/>
      <c r="I22" s="64"/>
      <c r="J22" s="64"/>
    </row>
    <row r="23" spans="1:10" ht="19.5" customHeight="1" x14ac:dyDescent="0.2">
      <c r="A23" s="42" t="str">
        <f>Matrix!A23</f>
        <v>NEW – Chainsaw from a MEWP</v>
      </c>
      <c r="C23" s="64"/>
      <c r="D23" s="64"/>
      <c r="E23" s="64"/>
      <c r="F23" s="64"/>
      <c r="G23" s="64"/>
      <c r="H23" s="64"/>
      <c r="I23" s="64"/>
      <c r="J23" s="64"/>
    </row>
    <row r="24" spans="1:10" ht="30" customHeight="1" x14ac:dyDescent="0.2">
      <c r="A24" s="48" t="str">
        <f>Matrix!A24</f>
        <v>[Add your own – chainsaw and aerial]</v>
      </c>
      <c r="C24" s="64"/>
      <c r="D24" s="64"/>
      <c r="E24" s="64"/>
      <c r="F24" s="64"/>
      <c r="G24" s="64"/>
      <c r="H24" s="64"/>
      <c r="I24" s="64"/>
      <c r="J24" s="64"/>
    </row>
    <row r="25" spans="1:10" x14ac:dyDescent="0.2">
      <c r="A25" s="41" t="str">
        <f>Matrix!A25</f>
        <v>MACHINERY</v>
      </c>
      <c r="B25" s="13"/>
      <c r="C25" s="13"/>
      <c r="D25" s="13"/>
      <c r="E25" s="13"/>
      <c r="F25" s="13"/>
      <c r="G25" s="13"/>
      <c r="H25" s="13"/>
      <c r="I25" s="13"/>
      <c r="J25" s="13"/>
    </row>
    <row r="26" spans="1:10" ht="19.5" customHeight="1" x14ac:dyDescent="0.2">
      <c r="A26" s="42" t="str">
        <f>Matrix!A26</f>
        <v>Tractor (units 205 and 206)</v>
      </c>
      <c r="C26" s="64"/>
      <c r="D26" s="64"/>
      <c r="E26" s="64"/>
      <c r="F26" s="64"/>
      <c r="G26" s="64"/>
      <c r="H26" s="64"/>
      <c r="I26" s="64"/>
      <c r="J26" s="64"/>
    </row>
    <row r="27" spans="1:10" ht="19.5" customHeight="1" x14ac:dyDescent="0.2">
      <c r="A27" s="48" t="str">
        <f>Matrix!A27</f>
        <v>MEWP operator</v>
      </c>
      <c r="C27" s="64"/>
      <c r="D27" s="64"/>
      <c r="E27" s="64"/>
      <c r="F27" s="64"/>
      <c r="G27" s="64"/>
      <c r="H27" s="64"/>
      <c r="I27" s="64"/>
      <c r="J27" s="64"/>
    </row>
    <row r="28" spans="1:10" ht="19.5" customHeight="1" x14ac:dyDescent="0.2">
      <c r="A28" s="42" t="str">
        <f>Matrix!A28</f>
        <v>Woodchipper</v>
      </c>
      <c r="C28" s="64" t="s">
        <v>230</v>
      </c>
      <c r="D28" s="64" t="s">
        <v>230</v>
      </c>
      <c r="E28" s="64" t="s">
        <v>230</v>
      </c>
      <c r="F28" s="64"/>
      <c r="G28" s="64"/>
      <c r="H28" s="64"/>
      <c r="I28" s="64"/>
      <c r="J28" s="64"/>
    </row>
    <row r="29" spans="1:10" ht="19.5" customHeight="1" x14ac:dyDescent="0.2">
      <c r="A29" s="48" t="str">
        <f>Matrix!A29</f>
        <v>Stump grinder</v>
      </c>
      <c r="C29" s="64"/>
      <c r="D29" s="64"/>
      <c r="E29" s="64"/>
      <c r="F29" s="64"/>
      <c r="G29" s="64"/>
      <c r="H29" s="64"/>
      <c r="I29" s="64"/>
      <c r="J29" s="64"/>
    </row>
    <row r="30" spans="1:10" ht="19.5" customHeight="1" x14ac:dyDescent="0.2">
      <c r="A30" s="42" t="str">
        <f>Matrix!A30</f>
        <v>Hedge cutter</v>
      </c>
      <c r="C30" s="64"/>
      <c r="D30" s="64"/>
      <c r="E30" s="64"/>
      <c r="F30" s="64"/>
      <c r="G30" s="64"/>
      <c r="H30" s="64"/>
      <c r="I30" s="64"/>
      <c r="J30" s="64"/>
    </row>
    <row r="31" spans="1:10" ht="19.5" customHeight="1" x14ac:dyDescent="0.2">
      <c r="A31" s="48" t="str">
        <f>Matrix!A31</f>
        <v>Brushcutter / trimmer</v>
      </c>
      <c r="C31" s="64"/>
      <c r="D31" s="64"/>
      <c r="E31" s="64"/>
      <c r="F31" s="64"/>
      <c r="G31" s="64"/>
      <c r="H31" s="64"/>
      <c r="I31" s="64"/>
      <c r="J31" s="64"/>
    </row>
    <row r="32" spans="1:10" ht="19.5" customHeight="1" x14ac:dyDescent="0.2">
      <c r="A32" s="42" t="str">
        <f>Matrix!A32</f>
        <v>Remote control mower</v>
      </c>
      <c r="C32" s="64"/>
      <c r="D32" s="64"/>
      <c r="E32" s="64"/>
      <c r="F32" s="64"/>
      <c r="G32" s="64"/>
      <c r="H32" s="64"/>
      <c r="I32" s="64"/>
      <c r="J32" s="64"/>
    </row>
    <row r="33" spans="1:10" ht="19.5" customHeight="1" x14ac:dyDescent="0.2">
      <c r="A33" s="48" t="str">
        <f>Matrix!A33</f>
        <v>[Add your own – machinery]</v>
      </c>
      <c r="C33" s="64"/>
      <c r="D33" s="64"/>
      <c r="E33" s="64"/>
      <c r="F33" s="64"/>
      <c r="G33" s="64"/>
      <c r="H33" s="64"/>
      <c r="I33" s="64"/>
      <c r="J33" s="64"/>
    </row>
    <row r="34" spans="1:10" x14ac:dyDescent="0.2">
      <c r="A34" s="41" t="str">
        <f>Matrix!A34</f>
        <v>FIRST AID AND RESCUE</v>
      </c>
      <c r="B34" s="13"/>
      <c r="C34" s="13"/>
      <c r="D34" s="13"/>
      <c r="E34" s="13"/>
      <c r="F34" s="13"/>
      <c r="G34" s="13"/>
      <c r="H34" s="13"/>
      <c r="I34" s="13"/>
      <c r="J34" s="13"/>
    </row>
    <row r="35" spans="1:10" ht="19.5" customHeight="1" x14ac:dyDescent="0.2">
      <c r="A35" s="42" t="str">
        <f>Matrix!A35</f>
        <v>First aid + forestry (+F)</v>
      </c>
      <c r="C35" s="64" t="s">
        <v>230</v>
      </c>
      <c r="D35" s="64" t="s">
        <v>230</v>
      </c>
      <c r="E35" s="64" t="s">
        <v>230</v>
      </c>
      <c r="F35" s="64"/>
      <c r="G35" s="64" t="s">
        <v>231</v>
      </c>
      <c r="H35" s="64"/>
      <c r="I35" s="64"/>
      <c r="J35" s="64"/>
    </row>
    <row r="36" spans="1:10" ht="30" customHeight="1" x14ac:dyDescent="0.2">
      <c r="A36" s="48" t="str">
        <f>Matrix!A36</f>
        <v>NEW – First aid annual refresher</v>
      </c>
      <c r="C36" s="64" t="s">
        <v>231</v>
      </c>
      <c r="D36" s="64" t="s">
        <v>231</v>
      </c>
      <c r="E36" s="64" t="s">
        <v>231</v>
      </c>
      <c r="F36" s="64"/>
      <c r="G36" s="64"/>
      <c r="H36" s="64"/>
      <c r="I36" s="64"/>
      <c r="J36" s="64"/>
    </row>
    <row r="37" spans="1:10" ht="30" customHeight="1" x14ac:dyDescent="0.2">
      <c r="A37" s="42" t="str">
        <f>Matrix!A37</f>
        <v>[Add your own – first aid and rescue]</v>
      </c>
      <c r="C37" s="64"/>
      <c r="D37" s="64"/>
      <c r="E37" s="64"/>
      <c r="F37" s="64"/>
      <c r="G37" s="64"/>
      <c r="H37" s="64"/>
      <c r="I37" s="64"/>
      <c r="J37" s="64"/>
    </row>
    <row r="38" spans="1:10" x14ac:dyDescent="0.2">
      <c r="A38" s="41" t="str">
        <f>Matrix!A38</f>
        <v>HIGHWAYS AND UTILITIES</v>
      </c>
      <c r="B38" s="13"/>
      <c r="C38" s="13"/>
      <c r="D38" s="13"/>
      <c r="E38" s="13"/>
      <c r="F38" s="13"/>
      <c r="G38" s="13"/>
      <c r="H38" s="13"/>
      <c r="I38" s="13"/>
      <c r="J38" s="13"/>
    </row>
    <row r="39" spans="1:10" ht="19.5" customHeight="1" x14ac:dyDescent="0.2">
      <c r="A39" s="48" t="str">
        <f>Matrix!A39</f>
        <v>Traffic management (TM)</v>
      </c>
      <c r="C39" s="64"/>
      <c r="D39" s="64"/>
      <c r="E39" s="64"/>
      <c r="F39" s="64"/>
      <c r="G39" s="64"/>
      <c r="H39" s="64"/>
      <c r="I39" s="64"/>
      <c r="J39" s="64"/>
    </row>
    <row r="40" spans="1:10" ht="30" customHeight="1" x14ac:dyDescent="0.2">
      <c r="A40" s="42" t="str">
        <f>Matrix!A40</f>
        <v>NRSWA – Unit 010 (Supervisor S1)</v>
      </c>
      <c r="C40" s="64"/>
      <c r="D40" s="64"/>
      <c r="E40" s="64"/>
      <c r="F40" s="64"/>
      <c r="G40" s="64"/>
      <c r="H40" s="64"/>
      <c r="I40" s="64"/>
      <c r="J40" s="64"/>
    </row>
    <row r="41" spans="1:10" ht="30" customHeight="1" x14ac:dyDescent="0.2">
      <c r="A41" s="48" t="str">
        <f>Matrix!A41</f>
        <v>NRSWA – Unit 002 (Operative O1)</v>
      </c>
      <c r="C41" s="64"/>
      <c r="D41" s="64"/>
      <c r="E41" s="64"/>
      <c r="F41" s="64"/>
      <c r="G41" s="64"/>
      <c r="H41" s="64"/>
      <c r="I41" s="64"/>
      <c r="J41" s="64"/>
    </row>
    <row r="42" spans="1:10" ht="19.5" customHeight="1" x14ac:dyDescent="0.2">
      <c r="A42" s="42" t="str">
        <f>Matrix!A42</f>
        <v>Utility arboriculture – 301</v>
      </c>
      <c r="C42" s="64"/>
      <c r="D42" s="64"/>
      <c r="E42" s="64"/>
      <c r="F42" s="64"/>
      <c r="G42" s="64"/>
      <c r="H42" s="64"/>
      <c r="I42" s="64"/>
      <c r="J42" s="64"/>
    </row>
    <row r="43" spans="1:10" ht="19.5" customHeight="1" x14ac:dyDescent="0.2">
      <c r="A43" s="48" t="str">
        <f>Matrix!A43</f>
        <v>Utility arboriculture – 302</v>
      </c>
      <c r="C43" s="64"/>
      <c r="D43" s="64"/>
      <c r="E43" s="64"/>
      <c r="F43" s="64"/>
      <c r="G43" s="64"/>
      <c r="H43" s="64"/>
      <c r="I43" s="64"/>
      <c r="J43" s="64"/>
    </row>
    <row r="44" spans="1:10" ht="19.5" customHeight="1" x14ac:dyDescent="0.2">
      <c r="A44" s="42" t="str">
        <f>Matrix!A44</f>
        <v>Utility arboriculture – 303</v>
      </c>
      <c r="C44" s="64"/>
      <c r="D44" s="64"/>
      <c r="E44" s="64"/>
      <c r="F44" s="64"/>
      <c r="G44" s="64"/>
      <c r="H44" s="64"/>
      <c r="I44" s="64"/>
      <c r="J44" s="64"/>
    </row>
    <row r="45" spans="1:10" ht="19.5" customHeight="1" x14ac:dyDescent="0.2">
      <c r="A45" s="48" t="str">
        <f>Matrix!A45</f>
        <v>Utility arboriculture – 304</v>
      </c>
      <c r="C45" s="64"/>
      <c r="D45" s="64"/>
      <c r="E45" s="64"/>
      <c r="F45" s="64"/>
      <c r="G45" s="64"/>
      <c r="H45" s="64"/>
      <c r="I45" s="64"/>
      <c r="J45" s="64"/>
    </row>
    <row r="46" spans="1:10" ht="19.5" customHeight="1" x14ac:dyDescent="0.2">
      <c r="A46" s="42" t="str">
        <f>Matrix!A46</f>
        <v>Utility arboriculture – 305</v>
      </c>
      <c r="C46" s="64"/>
      <c r="D46" s="64"/>
      <c r="E46" s="64"/>
      <c r="F46" s="64"/>
      <c r="G46" s="64"/>
      <c r="H46" s="64"/>
      <c r="I46" s="64"/>
      <c r="J46" s="64"/>
    </row>
    <row r="47" spans="1:10" ht="30" customHeight="1" x14ac:dyDescent="0.2">
      <c r="A47" s="48" t="str">
        <f>Matrix!A47</f>
        <v>[Add your own – highways and utilities]</v>
      </c>
      <c r="C47" s="64"/>
      <c r="D47" s="64"/>
      <c r="E47" s="64"/>
      <c r="F47" s="64"/>
      <c r="G47" s="64"/>
      <c r="H47" s="64"/>
      <c r="I47" s="64"/>
      <c r="J47" s="64"/>
    </row>
    <row r="48" spans="1:10" x14ac:dyDescent="0.2">
      <c r="A48" s="41" t="str">
        <f>Matrix!A48</f>
        <v>PESTICIDES</v>
      </c>
      <c r="B48" s="13"/>
      <c r="C48" s="13"/>
      <c r="D48" s="13"/>
      <c r="E48" s="13"/>
      <c r="F48" s="13"/>
      <c r="G48" s="13"/>
      <c r="H48" s="13"/>
      <c r="I48" s="13"/>
      <c r="J48" s="13"/>
    </row>
    <row r="49" spans="1:10" ht="19.5" customHeight="1" x14ac:dyDescent="0.2">
      <c r="A49" s="42" t="str">
        <f>Matrix!A49</f>
        <v>PA1 – Pesticides foundation</v>
      </c>
      <c r="C49" s="64"/>
      <c r="D49" s="64"/>
      <c r="E49" s="64"/>
      <c r="F49" s="64"/>
      <c r="G49" s="64"/>
      <c r="H49" s="64"/>
      <c r="I49" s="64"/>
      <c r="J49" s="64"/>
    </row>
    <row r="50" spans="1:10" ht="30" customHeight="1" x14ac:dyDescent="0.2">
      <c r="A50" s="48" t="str">
        <f>Matrix!A50</f>
        <v>PA6A – Hand-held pesticide application</v>
      </c>
      <c r="C50" s="64"/>
      <c r="D50" s="64"/>
      <c r="E50" s="64"/>
      <c r="F50" s="64"/>
      <c r="G50" s="64"/>
      <c r="H50" s="64"/>
      <c r="I50" s="64"/>
      <c r="J50" s="64"/>
    </row>
    <row r="51" spans="1:10" ht="30" customHeight="1" x14ac:dyDescent="0.2">
      <c r="A51" s="42" t="str">
        <f>Matrix!A51</f>
        <v>PA9 – Pesticide mists, fogs and smokes</v>
      </c>
      <c r="C51" s="64"/>
      <c r="D51" s="64"/>
      <c r="E51" s="64"/>
      <c r="F51" s="64"/>
      <c r="G51" s="64"/>
      <c r="H51" s="64"/>
      <c r="I51" s="64"/>
      <c r="J51" s="64"/>
    </row>
    <row r="52" spans="1:10" ht="19.5" customHeight="1" x14ac:dyDescent="0.2">
      <c r="A52" s="48" t="str">
        <f>Matrix!A52</f>
        <v>[Add your own – pesticides]</v>
      </c>
      <c r="C52" s="64"/>
      <c r="D52" s="64"/>
      <c r="E52" s="64"/>
      <c r="F52" s="64"/>
      <c r="G52" s="64"/>
      <c r="H52" s="64"/>
      <c r="I52" s="64"/>
      <c r="J52" s="64"/>
    </row>
    <row r="53" spans="1:10" x14ac:dyDescent="0.2">
      <c r="A53" s="41" t="str">
        <f>Matrix!A53</f>
        <v>CONSTRUCTION SITE AND GENERAL</v>
      </c>
      <c r="B53" s="13"/>
      <c r="C53" s="13"/>
      <c r="D53" s="13"/>
      <c r="E53" s="13"/>
      <c r="F53" s="13"/>
      <c r="G53" s="13"/>
      <c r="H53" s="13"/>
      <c r="I53" s="13"/>
      <c r="J53" s="13"/>
    </row>
    <row r="54" spans="1:10" ht="19.5" customHeight="1" x14ac:dyDescent="0.2">
      <c r="A54" s="42" t="str">
        <f>Matrix!A54</f>
        <v>CSCS card</v>
      </c>
      <c r="C54" s="64"/>
      <c r="D54" s="64"/>
      <c r="E54" s="64"/>
      <c r="F54" s="64"/>
      <c r="G54" s="64"/>
      <c r="H54" s="64"/>
      <c r="I54" s="64"/>
      <c r="J54" s="64"/>
    </row>
    <row r="55" spans="1:10" ht="19.5" customHeight="1" x14ac:dyDescent="0.2">
      <c r="A55" s="48" t="str">
        <f>Matrix!A55</f>
        <v>CSCS test (CITB HS&amp;E test)</v>
      </c>
      <c r="C55" s="64"/>
      <c r="D55" s="64"/>
      <c r="E55" s="64"/>
      <c r="F55" s="64"/>
      <c r="G55" s="64"/>
      <c r="H55" s="64"/>
      <c r="I55" s="64"/>
      <c r="J55" s="64"/>
    </row>
    <row r="56" spans="1:10" ht="19.5" customHeight="1" x14ac:dyDescent="0.2">
      <c r="A56" s="42" t="str">
        <f>Matrix!A56</f>
        <v>ROLO</v>
      </c>
      <c r="C56" s="64"/>
      <c r="D56" s="64"/>
      <c r="E56" s="64"/>
      <c r="F56" s="64"/>
      <c r="G56" s="64"/>
      <c r="H56" s="64"/>
      <c r="I56" s="64"/>
      <c r="J56" s="64"/>
    </row>
    <row r="57" spans="1:10" ht="19.5" customHeight="1" x14ac:dyDescent="0.2">
      <c r="A57" s="48" t="str">
        <f>Matrix!A57</f>
        <v>DBS check</v>
      </c>
      <c r="C57" s="64"/>
      <c r="D57" s="64"/>
      <c r="E57" s="64"/>
      <c r="F57" s="64"/>
      <c r="G57" s="64"/>
      <c r="H57" s="64"/>
      <c r="I57" s="64"/>
      <c r="J57" s="64"/>
    </row>
    <row r="58" spans="1:10" ht="19.5" customHeight="1" x14ac:dyDescent="0.2">
      <c r="A58" s="42" t="str">
        <f>Matrix!A58</f>
        <v>Manual handling</v>
      </c>
      <c r="C58" s="64" t="s">
        <v>231</v>
      </c>
      <c r="D58" s="64" t="s">
        <v>231</v>
      </c>
      <c r="E58" s="64" t="s">
        <v>231</v>
      </c>
      <c r="F58" s="64"/>
      <c r="G58" s="64"/>
      <c r="H58" s="64" t="s">
        <v>231</v>
      </c>
      <c r="I58" s="64"/>
      <c r="J58" s="64"/>
    </row>
    <row r="59" spans="1:10" ht="30" customHeight="1" x14ac:dyDescent="0.2">
      <c r="A59" s="48" t="str">
        <f>Matrix!A59</f>
        <v>[Add your own – construction site and general]</v>
      </c>
      <c r="C59" s="64"/>
      <c r="D59" s="64"/>
      <c r="E59" s="64"/>
      <c r="F59" s="64"/>
      <c r="G59" s="64"/>
      <c r="H59" s="64"/>
      <c r="I59" s="64"/>
      <c r="J59" s="64"/>
    </row>
    <row r="60" spans="1:10" x14ac:dyDescent="0.2">
      <c r="A60" s="41" t="str">
        <f>Matrix!A60</f>
        <v>MANAGEMENT AND INSPECTION</v>
      </c>
      <c r="B60" s="13"/>
      <c r="C60" s="13"/>
      <c r="D60" s="13"/>
      <c r="E60" s="13"/>
      <c r="F60" s="13"/>
      <c r="G60" s="13"/>
      <c r="H60" s="13"/>
      <c r="I60" s="13"/>
      <c r="J60" s="13"/>
    </row>
    <row r="61" spans="1:10" ht="30" customHeight="1" x14ac:dyDescent="0.2">
      <c r="A61" s="42" t="str">
        <f>Matrix!A61</f>
        <v>LOLER examiner (climbing and rigging kit)</v>
      </c>
      <c r="C61" s="64"/>
      <c r="D61" s="64"/>
      <c r="E61" s="64"/>
      <c r="F61" s="64"/>
      <c r="G61" s="64"/>
      <c r="H61" s="64"/>
      <c r="I61" s="64"/>
      <c r="J61" s="64"/>
    </row>
    <row r="62" spans="1:10" ht="19.5" customHeight="1" x14ac:dyDescent="0.2">
      <c r="A62" s="48" t="str">
        <f>Matrix!A62</f>
        <v>Tree inspection</v>
      </c>
      <c r="C62" s="64"/>
      <c r="D62" s="64"/>
      <c r="E62" s="64"/>
      <c r="F62" s="64"/>
      <c r="G62" s="64"/>
      <c r="H62" s="64"/>
      <c r="I62" s="64"/>
      <c r="J62" s="64"/>
    </row>
    <row r="63" spans="1:10" ht="19.5" customHeight="1" x14ac:dyDescent="0.2">
      <c r="A63" s="42" t="str">
        <f>Matrix!A63</f>
        <v>Arb/forestry Level 2</v>
      </c>
      <c r="C63" s="64"/>
      <c r="D63" s="64"/>
      <c r="E63" s="64"/>
      <c r="F63" s="64"/>
      <c r="G63" s="64"/>
      <c r="H63" s="64"/>
      <c r="I63" s="64"/>
      <c r="J63" s="64"/>
    </row>
    <row r="64" spans="1:10" ht="19.5" customHeight="1" x14ac:dyDescent="0.2">
      <c r="A64" s="48" t="str">
        <f>Matrix!A64</f>
        <v>Arb/forestry Level 3</v>
      </c>
      <c r="C64" s="64"/>
      <c r="D64" s="64"/>
      <c r="E64" s="64"/>
      <c r="F64" s="64"/>
      <c r="G64" s="64"/>
      <c r="H64" s="64"/>
      <c r="I64" s="64"/>
      <c r="J64" s="64"/>
    </row>
    <row r="65" spans="1:10" ht="19.5" customHeight="1" x14ac:dyDescent="0.2">
      <c r="A65" s="42" t="str">
        <f>Matrix!A65</f>
        <v>Arb Level 4</v>
      </c>
      <c r="C65" s="64"/>
      <c r="D65" s="64"/>
      <c r="E65" s="64"/>
      <c r="F65" s="64"/>
      <c r="G65" s="64"/>
      <c r="H65" s="64"/>
      <c r="I65" s="64"/>
      <c r="J65" s="64"/>
    </row>
    <row r="66" spans="1:10" ht="30" customHeight="1" x14ac:dyDescent="0.2">
      <c r="A66" s="48" t="str">
        <f>Matrix!A66</f>
        <v>[Add your own – management and inspection]</v>
      </c>
      <c r="C66" s="64"/>
      <c r="D66" s="64"/>
      <c r="E66" s="64"/>
      <c r="F66" s="64"/>
      <c r="G66" s="64"/>
      <c r="H66" s="64"/>
      <c r="I66" s="64"/>
      <c r="J66" s="64"/>
    </row>
  </sheetData>
  <mergeCells count="1">
    <mergeCell ref="A2:J3"/>
  </mergeCells>
  <conditionalFormatting sqref="C11:J66">
    <cfRule type="expression" dxfId="5" priority="2">
      <formula>C11="Required"</formula>
    </cfRule>
    <cfRule type="expression" dxfId="4" priority="3">
      <formula>C11="Recommended"</formula>
    </cfRule>
    <cfRule type="expression" dxfId="3" priority="4">
      <formula>C11="Not needed"</formula>
    </cfRule>
  </conditionalFormatting>
  <pageMargins left="0.75" right="0.75" top="1" bottom="1" header="0.511811023622047" footer="0.5"/>
  <pageSetup fitToHeight="0" orientation="landscape" horizontalDpi="300" verticalDpi="300"/>
  <headerFooter>
    <oddFooter>&amp;L&amp;"Aptos,Regular"&amp;8[COMPANY NAME] – Training and Competence Matrix – ARB-HR-022 – Version 2.0&amp;R&amp;"Aptos,Regular"&amp;8Page &amp;P of &amp;N  ·  Not controlled when printed</oddFooter>
  </headerFooter>
  <extLst>
    <ext xmlns:x14="http://schemas.microsoft.com/office/spreadsheetml/2009/9/main" uri="{CCE6A557-97BC-4b89-ADB6-D9C93CAAB3DF}">
      <x14:dataValidations xmlns:xm="http://schemas.microsoft.com/office/excel/2006/main" count="1">
        <x14:dataValidation type="list" allowBlank="1" xr:uid="{00000000-0002-0000-0200-000000000000}">
          <x14:formula1>
            <xm:f>Lists!$C$2:$C$4</xm:f>
          </x14:formula1>
          <x14:formula2>
            <xm:f>0</xm:f>
          </x14:formula2>
          <xm:sqref>C11:J66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66"/>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8.6640625" defaultRowHeight="15" x14ac:dyDescent="0.2"/>
  <cols>
    <col min="1" max="1" width="16" customWidth="1"/>
    <col min="2" max="2" width="30" customWidth="1"/>
    <col min="3" max="3" width="14" customWidth="1"/>
    <col min="4" max="4" width="46" customWidth="1"/>
    <col min="5" max="5" width="36" customWidth="1"/>
    <col min="6" max="6" width="22" customWidth="1"/>
    <col min="7" max="7" width="36" customWidth="1"/>
    <col min="8" max="8" width="12" customWidth="1"/>
    <col min="9" max="9" width="38" customWidth="1"/>
  </cols>
  <sheetData>
    <row r="1" spans="1:9" ht="22" x14ac:dyDescent="0.3">
      <c r="A1" s="31" t="s">
        <v>232</v>
      </c>
    </row>
    <row r="2" spans="1:9" ht="30" customHeight="1" x14ac:dyDescent="0.2">
      <c r="A2" s="3" t="s">
        <v>233</v>
      </c>
      <c r="B2" s="3"/>
      <c r="C2" s="3"/>
      <c r="D2" s="3"/>
      <c r="E2" s="3"/>
      <c r="F2" s="3"/>
      <c r="G2" s="3"/>
      <c r="H2" s="3"/>
      <c r="I2" s="3"/>
    </row>
    <row r="3" spans="1:9" ht="31.5" customHeight="1" x14ac:dyDescent="0.2">
      <c r="A3" s="2" t="s">
        <v>234</v>
      </c>
      <c r="B3" s="2"/>
      <c r="C3" s="2"/>
      <c r="D3" s="2"/>
      <c r="E3" s="2"/>
      <c r="F3" s="2"/>
      <c r="G3" s="2"/>
      <c r="H3" s="2"/>
      <c r="I3" s="2"/>
    </row>
    <row r="5" spans="1:9" ht="30" customHeight="1" x14ac:dyDescent="0.2">
      <c r="A5" s="40" t="s">
        <v>235</v>
      </c>
      <c r="B5" s="40" t="s">
        <v>236</v>
      </c>
      <c r="C5" s="40" t="s">
        <v>237</v>
      </c>
      <c r="D5" s="40" t="s">
        <v>238</v>
      </c>
      <c r="E5" s="40" t="s">
        <v>239</v>
      </c>
      <c r="F5" s="40" t="s">
        <v>240</v>
      </c>
      <c r="G5" s="40" t="s">
        <v>241</v>
      </c>
      <c r="H5" s="40" t="s">
        <v>242</v>
      </c>
      <c r="I5" s="40" t="s">
        <v>243</v>
      </c>
    </row>
    <row r="6" spans="1:9" ht="39" customHeight="1" x14ac:dyDescent="0.2">
      <c r="A6" s="65" t="s">
        <v>244</v>
      </c>
      <c r="B6" s="66" t="s">
        <v>110</v>
      </c>
      <c r="C6" s="65" t="s">
        <v>245</v>
      </c>
      <c r="D6" s="65" t="s">
        <v>246</v>
      </c>
      <c r="E6" s="65" t="s">
        <v>247</v>
      </c>
      <c r="F6" s="67" t="s">
        <v>248</v>
      </c>
      <c r="G6" s="65" t="s">
        <v>249</v>
      </c>
      <c r="H6" s="65" t="s">
        <v>250</v>
      </c>
      <c r="I6" s="65" t="s">
        <v>251</v>
      </c>
    </row>
    <row r="7" spans="1:9" ht="39" customHeight="1" x14ac:dyDescent="0.2">
      <c r="A7" s="68" t="s">
        <v>244</v>
      </c>
      <c r="B7" s="69" t="s">
        <v>113</v>
      </c>
      <c r="C7" s="68" t="s">
        <v>252</v>
      </c>
      <c r="D7" s="68" t="s">
        <v>253</v>
      </c>
      <c r="E7" s="68" t="s">
        <v>254</v>
      </c>
      <c r="F7" s="70" t="s">
        <v>248</v>
      </c>
      <c r="G7" s="68" t="s">
        <v>249</v>
      </c>
      <c r="H7" s="68" t="s">
        <v>250</v>
      </c>
      <c r="I7" s="68" t="s">
        <v>255</v>
      </c>
    </row>
    <row r="8" spans="1:9" ht="39" customHeight="1" x14ac:dyDescent="0.2">
      <c r="A8" s="65" t="s">
        <v>244</v>
      </c>
      <c r="B8" s="66" t="s">
        <v>115</v>
      </c>
      <c r="C8" s="65" t="s">
        <v>256</v>
      </c>
      <c r="D8" s="65" t="s">
        <v>257</v>
      </c>
      <c r="E8" s="65" t="s">
        <v>258</v>
      </c>
      <c r="F8" s="67" t="s">
        <v>248</v>
      </c>
      <c r="G8" s="65" t="s">
        <v>249</v>
      </c>
      <c r="H8" s="65" t="s">
        <v>250</v>
      </c>
      <c r="I8" s="65" t="s">
        <v>259</v>
      </c>
    </row>
    <row r="9" spans="1:9" ht="51.75" customHeight="1" x14ac:dyDescent="0.2">
      <c r="A9" s="68" t="s">
        <v>244</v>
      </c>
      <c r="B9" s="69" t="s">
        <v>117</v>
      </c>
      <c r="C9" s="68" t="s">
        <v>260</v>
      </c>
      <c r="D9" s="71" t="s">
        <v>261</v>
      </c>
      <c r="E9" s="68" t="s">
        <v>262</v>
      </c>
      <c r="F9" s="70" t="s">
        <v>248</v>
      </c>
      <c r="G9" s="68" t="s">
        <v>249</v>
      </c>
      <c r="H9" s="68" t="s">
        <v>263</v>
      </c>
      <c r="I9" s="68" t="s">
        <v>264</v>
      </c>
    </row>
    <row r="10" spans="1:9" ht="51.75" customHeight="1" x14ac:dyDescent="0.2">
      <c r="A10" s="65" t="s">
        <v>244</v>
      </c>
      <c r="B10" s="66" t="s">
        <v>119</v>
      </c>
      <c r="C10" s="65" t="s">
        <v>265</v>
      </c>
      <c r="D10" s="65" t="s">
        <v>266</v>
      </c>
      <c r="E10" s="65" t="s">
        <v>267</v>
      </c>
      <c r="F10" s="67" t="s">
        <v>248</v>
      </c>
      <c r="G10" s="65" t="s">
        <v>268</v>
      </c>
      <c r="H10" s="65" t="s">
        <v>250</v>
      </c>
      <c r="I10" s="65" t="s">
        <v>269</v>
      </c>
    </row>
    <row r="11" spans="1:9" ht="39" customHeight="1" x14ac:dyDescent="0.2">
      <c r="A11" s="68" t="s">
        <v>244</v>
      </c>
      <c r="B11" s="69" t="s">
        <v>121</v>
      </c>
      <c r="C11" s="68" t="s">
        <v>270</v>
      </c>
      <c r="D11" s="68" t="s">
        <v>271</v>
      </c>
      <c r="E11" s="68" t="s">
        <v>272</v>
      </c>
      <c r="F11" s="70" t="s">
        <v>248</v>
      </c>
      <c r="G11" s="68" t="s">
        <v>249</v>
      </c>
      <c r="H11" s="68" t="s">
        <v>250</v>
      </c>
      <c r="I11" s="68" t="s">
        <v>273</v>
      </c>
    </row>
    <row r="12" spans="1:9" ht="39" customHeight="1" x14ac:dyDescent="0.2">
      <c r="A12" s="65" t="s">
        <v>244</v>
      </c>
      <c r="B12" s="66" t="s">
        <v>123</v>
      </c>
      <c r="C12" s="65" t="s">
        <v>274</v>
      </c>
      <c r="D12" s="65" t="s">
        <v>275</v>
      </c>
      <c r="E12" s="65" t="s">
        <v>276</v>
      </c>
      <c r="F12" s="67" t="s">
        <v>248</v>
      </c>
      <c r="G12" s="65" t="s">
        <v>249</v>
      </c>
      <c r="H12" s="65" t="s">
        <v>263</v>
      </c>
      <c r="I12" s="65" t="s">
        <v>277</v>
      </c>
    </row>
    <row r="13" spans="1:9" ht="39" customHeight="1" x14ac:dyDescent="0.2">
      <c r="A13" s="68" t="s">
        <v>244</v>
      </c>
      <c r="B13" s="69" t="s">
        <v>125</v>
      </c>
      <c r="C13" s="68" t="s">
        <v>278</v>
      </c>
      <c r="D13" s="68" t="s">
        <v>279</v>
      </c>
      <c r="E13" s="68" t="s">
        <v>280</v>
      </c>
      <c r="F13" s="70" t="s">
        <v>248</v>
      </c>
      <c r="G13" s="68" t="s">
        <v>249</v>
      </c>
      <c r="H13" s="68" t="s">
        <v>263</v>
      </c>
      <c r="I13" s="68" t="s">
        <v>281</v>
      </c>
    </row>
    <row r="14" spans="1:9" ht="39" customHeight="1" x14ac:dyDescent="0.2">
      <c r="A14" s="65" t="s">
        <v>244</v>
      </c>
      <c r="B14" s="66" t="s">
        <v>127</v>
      </c>
      <c r="C14" s="65" t="s">
        <v>127</v>
      </c>
      <c r="D14" s="72" t="s">
        <v>261</v>
      </c>
      <c r="E14" s="65" t="s">
        <v>282</v>
      </c>
      <c r="F14" s="67" t="s">
        <v>248</v>
      </c>
      <c r="G14" s="65" t="s">
        <v>249</v>
      </c>
      <c r="H14" s="65" t="s">
        <v>283</v>
      </c>
      <c r="I14" s="65" t="s">
        <v>284</v>
      </c>
    </row>
    <row r="15" spans="1:9" ht="39" customHeight="1" x14ac:dyDescent="0.2">
      <c r="A15" s="68" t="s">
        <v>244</v>
      </c>
      <c r="B15" s="69" t="s">
        <v>129</v>
      </c>
      <c r="C15" s="68" t="s">
        <v>285</v>
      </c>
      <c r="D15" s="68" t="s">
        <v>286</v>
      </c>
      <c r="E15" s="68" t="s">
        <v>287</v>
      </c>
      <c r="F15" s="70" t="s">
        <v>248</v>
      </c>
      <c r="G15" s="68" t="s">
        <v>249</v>
      </c>
      <c r="H15" s="68" t="s">
        <v>263</v>
      </c>
      <c r="I15" s="68" t="s">
        <v>288</v>
      </c>
    </row>
    <row r="16" spans="1:9" ht="39" customHeight="1" x14ac:dyDescent="0.2">
      <c r="A16" s="65" t="s">
        <v>244</v>
      </c>
      <c r="B16" s="66" t="s">
        <v>131</v>
      </c>
      <c r="C16" s="65" t="s">
        <v>289</v>
      </c>
      <c r="D16" s="65" t="s">
        <v>290</v>
      </c>
      <c r="E16" s="65" t="s">
        <v>291</v>
      </c>
      <c r="F16" s="67" t="s">
        <v>248</v>
      </c>
      <c r="G16" s="65" t="s">
        <v>249</v>
      </c>
      <c r="H16" s="65" t="s">
        <v>263</v>
      </c>
      <c r="I16" s="65" t="s">
        <v>292</v>
      </c>
    </row>
    <row r="17" spans="1:9" ht="51.75" customHeight="1" x14ac:dyDescent="0.2">
      <c r="A17" s="68" t="s">
        <v>244</v>
      </c>
      <c r="B17" s="69" t="s">
        <v>133</v>
      </c>
      <c r="C17" s="68" t="s">
        <v>293</v>
      </c>
      <c r="D17" s="71" t="s">
        <v>294</v>
      </c>
      <c r="E17" s="68" t="s">
        <v>295</v>
      </c>
      <c r="F17" s="70" t="s">
        <v>248</v>
      </c>
      <c r="G17" s="68" t="s">
        <v>249</v>
      </c>
      <c r="H17" s="68" t="s">
        <v>263</v>
      </c>
      <c r="I17" s="68" t="s">
        <v>296</v>
      </c>
    </row>
    <row r="18" spans="1:9" ht="39" customHeight="1" x14ac:dyDescent="0.2">
      <c r="A18" s="65" t="s">
        <v>244</v>
      </c>
      <c r="B18" s="66" t="s">
        <v>135</v>
      </c>
      <c r="C18" s="65" t="s">
        <v>212</v>
      </c>
      <c r="D18" s="65" t="s">
        <v>297</v>
      </c>
      <c r="E18" s="65" t="s">
        <v>298</v>
      </c>
      <c r="F18" s="67" t="s">
        <v>248</v>
      </c>
      <c r="G18" s="65" t="s">
        <v>249</v>
      </c>
      <c r="H18" s="65" t="s">
        <v>263</v>
      </c>
      <c r="I18" s="65" t="s">
        <v>299</v>
      </c>
    </row>
    <row r="19" spans="1:9" ht="51.75" customHeight="1" x14ac:dyDescent="0.2">
      <c r="A19" s="65" t="s">
        <v>300</v>
      </c>
      <c r="B19" s="66" t="s">
        <v>139</v>
      </c>
      <c r="C19" s="65" t="s">
        <v>301</v>
      </c>
      <c r="D19" s="72" t="s">
        <v>302</v>
      </c>
      <c r="E19" s="65" t="s">
        <v>303</v>
      </c>
      <c r="F19" s="67" t="s">
        <v>304</v>
      </c>
      <c r="G19" s="65" t="s">
        <v>305</v>
      </c>
      <c r="H19" s="65" t="s">
        <v>306</v>
      </c>
      <c r="I19" s="65" t="s">
        <v>307</v>
      </c>
    </row>
    <row r="20" spans="1:9" ht="51.75" customHeight="1" x14ac:dyDescent="0.2">
      <c r="A20" s="68" t="s">
        <v>300</v>
      </c>
      <c r="B20" s="69" t="s">
        <v>142</v>
      </c>
      <c r="C20" s="68" t="s">
        <v>308</v>
      </c>
      <c r="D20" s="68" t="s">
        <v>309</v>
      </c>
      <c r="E20" s="68" t="s">
        <v>310</v>
      </c>
      <c r="F20" s="73" t="s">
        <v>311</v>
      </c>
      <c r="G20" s="68" t="s">
        <v>312</v>
      </c>
      <c r="H20" s="68" t="s">
        <v>313</v>
      </c>
      <c r="I20" s="68" t="s">
        <v>314</v>
      </c>
    </row>
    <row r="21" spans="1:9" ht="39" customHeight="1" x14ac:dyDescent="0.2">
      <c r="A21" s="65" t="s">
        <v>300</v>
      </c>
      <c r="B21" s="66" t="s">
        <v>145</v>
      </c>
      <c r="C21" s="65" t="s">
        <v>212</v>
      </c>
      <c r="D21" s="65" t="s">
        <v>315</v>
      </c>
      <c r="E21" s="65" t="s">
        <v>316</v>
      </c>
      <c r="F21" s="67" t="s">
        <v>304</v>
      </c>
      <c r="G21" s="65" t="s">
        <v>317</v>
      </c>
      <c r="H21" s="65" t="s">
        <v>306</v>
      </c>
      <c r="I21" s="65" t="s">
        <v>318</v>
      </c>
    </row>
    <row r="22" spans="1:9" ht="25.5" customHeight="1" x14ac:dyDescent="0.2">
      <c r="A22" s="68" t="s">
        <v>300</v>
      </c>
      <c r="B22" s="69" t="s">
        <v>147</v>
      </c>
      <c r="C22" s="68" t="s">
        <v>212</v>
      </c>
      <c r="D22" s="68" t="s">
        <v>319</v>
      </c>
      <c r="E22" s="68" t="s">
        <v>320</v>
      </c>
      <c r="F22" s="70" t="s">
        <v>304</v>
      </c>
      <c r="G22" s="68" t="s">
        <v>305</v>
      </c>
      <c r="H22" s="68" t="s">
        <v>306</v>
      </c>
      <c r="I22" s="68"/>
    </row>
    <row r="23" spans="1:9" ht="51.75" customHeight="1" x14ac:dyDescent="0.2">
      <c r="A23" s="65" t="s">
        <v>300</v>
      </c>
      <c r="B23" s="66" t="s">
        <v>149</v>
      </c>
      <c r="C23" s="65" t="s">
        <v>212</v>
      </c>
      <c r="D23" s="65" t="s">
        <v>321</v>
      </c>
      <c r="E23" s="65" t="s">
        <v>322</v>
      </c>
      <c r="F23" s="67" t="s">
        <v>304</v>
      </c>
      <c r="G23" s="65" t="s">
        <v>305</v>
      </c>
      <c r="H23" s="65" t="s">
        <v>306</v>
      </c>
      <c r="I23" s="65" t="s">
        <v>323</v>
      </c>
    </row>
    <row r="24" spans="1:9" ht="25.5" customHeight="1" x14ac:dyDescent="0.2">
      <c r="A24" s="68" t="s">
        <v>300</v>
      </c>
      <c r="B24" s="69" t="s">
        <v>151</v>
      </c>
      <c r="C24" s="68" t="s">
        <v>212</v>
      </c>
      <c r="D24" s="68" t="s">
        <v>324</v>
      </c>
      <c r="E24" s="68" t="s">
        <v>325</v>
      </c>
      <c r="F24" s="70" t="s">
        <v>304</v>
      </c>
      <c r="G24" s="68" t="s">
        <v>305</v>
      </c>
      <c r="H24" s="68" t="s">
        <v>306</v>
      </c>
      <c r="I24" s="68"/>
    </row>
    <row r="25" spans="1:9" ht="39" customHeight="1" x14ac:dyDescent="0.2">
      <c r="A25" s="65" t="s">
        <v>300</v>
      </c>
      <c r="B25" s="66" t="s">
        <v>153</v>
      </c>
      <c r="C25" s="65" t="s">
        <v>212</v>
      </c>
      <c r="D25" s="72" t="s">
        <v>326</v>
      </c>
      <c r="E25" s="65" t="s">
        <v>327</v>
      </c>
      <c r="F25" s="74" t="s">
        <v>328</v>
      </c>
      <c r="G25" s="65" t="s">
        <v>329</v>
      </c>
      <c r="H25" s="65" t="s">
        <v>330</v>
      </c>
      <c r="I25" s="65" t="s">
        <v>331</v>
      </c>
    </row>
    <row r="26" spans="1:9" ht="64.5" customHeight="1" x14ac:dyDescent="0.2">
      <c r="A26" s="65" t="s">
        <v>332</v>
      </c>
      <c r="B26" s="66" t="s">
        <v>157</v>
      </c>
      <c r="C26" s="65" t="s">
        <v>158</v>
      </c>
      <c r="D26" s="65" t="s">
        <v>333</v>
      </c>
      <c r="E26" s="65" t="s">
        <v>334</v>
      </c>
      <c r="F26" s="75" t="s">
        <v>335</v>
      </c>
      <c r="G26" s="65" t="s">
        <v>336</v>
      </c>
      <c r="H26" s="65" t="s">
        <v>337</v>
      </c>
      <c r="I26" s="65" t="s">
        <v>338</v>
      </c>
    </row>
    <row r="27" spans="1:9" ht="39" customHeight="1" x14ac:dyDescent="0.2">
      <c r="A27" s="68" t="s">
        <v>332</v>
      </c>
      <c r="B27" s="69" t="s">
        <v>160</v>
      </c>
      <c r="C27" s="68" t="s">
        <v>212</v>
      </c>
      <c r="D27" s="68" t="s">
        <v>339</v>
      </c>
      <c r="E27" s="68" t="s">
        <v>340</v>
      </c>
      <c r="F27" s="73" t="s">
        <v>231</v>
      </c>
      <c r="G27" s="68" t="s">
        <v>341</v>
      </c>
      <c r="H27" s="68" t="s">
        <v>342</v>
      </c>
      <c r="I27" s="68" t="s">
        <v>343</v>
      </c>
    </row>
    <row r="28" spans="1:9" ht="39" customHeight="1" x14ac:dyDescent="0.2">
      <c r="A28" s="68" t="s">
        <v>344</v>
      </c>
      <c r="B28" s="69" t="s">
        <v>165</v>
      </c>
      <c r="C28" s="68" t="s">
        <v>345</v>
      </c>
      <c r="D28" s="68" t="s">
        <v>346</v>
      </c>
      <c r="E28" s="68" t="s">
        <v>347</v>
      </c>
      <c r="F28" s="76" t="s">
        <v>348</v>
      </c>
      <c r="G28" s="68" t="s">
        <v>349</v>
      </c>
      <c r="H28" s="68" t="s">
        <v>350</v>
      </c>
      <c r="I28" s="68" t="s">
        <v>351</v>
      </c>
    </row>
    <row r="29" spans="1:9" ht="39" customHeight="1" x14ac:dyDescent="0.2">
      <c r="A29" s="65" t="s">
        <v>344</v>
      </c>
      <c r="B29" s="66" t="s">
        <v>167</v>
      </c>
      <c r="C29" s="65" t="s">
        <v>352</v>
      </c>
      <c r="D29" s="65" t="s">
        <v>353</v>
      </c>
      <c r="E29" s="65" t="s">
        <v>354</v>
      </c>
      <c r="F29" s="75" t="s">
        <v>355</v>
      </c>
      <c r="G29" s="65" t="s">
        <v>356</v>
      </c>
      <c r="H29" s="65" t="s">
        <v>357</v>
      </c>
      <c r="I29" s="65" t="s">
        <v>358</v>
      </c>
    </row>
    <row r="30" spans="1:9" ht="25.5" customHeight="1" x14ac:dyDescent="0.2">
      <c r="A30" s="68" t="s">
        <v>344</v>
      </c>
      <c r="B30" s="69" t="s">
        <v>169</v>
      </c>
      <c r="C30" s="68" t="s">
        <v>359</v>
      </c>
      <c r="D30" s="68" t="s">
        <v>360</v>
      </c>
      <c r="E30" s="68" t="s">
        <v>361</v>
      </c>
      <c r="F30" s="76" t="s">
        <v>355</v>
      </c>
      <c r="G30" s="68" t="s">
        <v>356</v>
      </c>
      <c r="H30" s="68" t="s">
        <v>357</v>
      </c>
      <c r="I30" s="68"/>
    </row>
    <row r="31" spans="1:9" ht="51.75" customHeight="1" x14ac:dyDescent="0.2">
      <c r="A31" s="65" t="s">
        <v>344</v>
      </c>
      <c r="B31" s="66" t="s">
        <v>171</v>
      </c>
      <c r="C31" s="65" t="s">
        <v>362</v>
      </c>
      <c r="D31" s="72" t="s">
        <v>363</v>
      </c>
      <c r="E31" s="65" t="s">
        <v>364</v>
      </c>
      <c r="F31" s="67" t="s">
        <v>365</v>
      </c>
      <c r="G31" s="65" t="s">
        <v>366</v>
      </c>
      <c r="H31" s="65" t="s">
        <v>367</v>
      </c>
      <c r="I31" s="65" t="s">
        <v>368</v>
      </c>
    </row>
    <row r="32" spans="1:9" ht="51.75" customHeight="1" x14ac:dyDescent="0.2">
      <c r="A32" s="68" t="s">
        <v>344</v>
      </c>
      <c r="B32" s="69" t="s">
        <v>174</v>
      </c>
      <c r="C32" s="68" t="s">
        <v>369</v>
      </c>
      <c r="D32" s="71" t="s">
        <v>363</v>
      </c>
      <c r="E32" s="68" t="s">
        <v>364</v>
      </c>
      <c r="F32" s="70" t="s">
        <v>365</v>
      </c>
      <c r="G32" s="68" t="s">
        <v>366</v>
      </c>
      <c r="H32" s="68" t="s">
        <v>367</v>
      </c>
      <c r="I32" s="68" t="s">
        <v>370</v>
      </c>
    </row>
    <row r="33" spans="1:9" ht="51.75" customHeight="1" x14ac:dyDescent="0.2">
      <c r="A33" s="65" t="s">
        <v>344</v>
      </c>
      <c r="B33" s="66" t="s">
        <v>175</v>
      </c>
      <c r="C33" s="65" t="s">
        <v>371</v>
      </c>
      <c r="D33" s="72" t="s">
        <v>363</v>
      </c>
      <c r="E33" s="65" t="s">
        <v>364</v>
      </c>
      <c r="F33" s="67" t="s">
        <v>365</v>
      </c>
      <c r="G33" s="65" t="s">
        <v>366</v>
      </c>
      <c r="H33" s="65" t="s">
        <v>367</v>
      </c>
      <c r="I33" s="65" t="s">
        <v>372</v>
      </c>
    </row>
    <row r="34" spans="1:9" ht="51.75" customHeight="1" x14ac:dyDescent="0.2">
      <c r="A34" s="68" t="s">
        <v>344</v>
      </c>
      <c r="B34" s="69" t="s">
        <v>176</v>
      </c>
      <c r="C34" s="68" t="s">
        <v>373</v>
      </c>
      <c r="D34" s="71" t="s">
        <v>363</v>
      </c>
      <c r="E34" s="68" t="s">
        <v>364</v>
      </c>
      <c r="F34" s="70" t="s">
        <v>365</v>
      </c>
      <c r="G34" s="68" t="s">
        <v>366</v>
      </c>
      <c r="H34" s="68" t="s">
        <v>367</v>
      </c>
      <c r="I34" s="68" t="s">
        <v>374</v>
      </c>
    </row>
    <row r="35" spans="1:9" ht="51.75" customHeight="1" x14ac:dyDescent="0.2">
      <c r="A35" s="65" t="s">
        <v>344</v>
      </c>
      <c r="B35" s="66" t="s">
        <v>177</v>
      </c>
      <c r="C35" s="65" t="s">
        <v>375</v>
      </c>
      <c r="D35" s="72" t="s">
        <v>363</v>
      </c>
      <c r="E35" s="65" t="s">
        <v>364</v>
      </c>
      <c r="F35" s="67" t="s">
        <v>365</v>
      </c>
      <c r="G35" s="65" t="s">
        <v>366</v>
      </c>
      <c r="H35" s="65" t="s">
        <v>367</v>
      </c>
      <c r="I35" s="65" t="s">
        <v>376</v>
      </c>
    </row>
    <row r="36" spans="1:9" ht="51.75" customHeight="1" x14ac:dyDescent="0.2">
      <c r="A36" s="65" t="s">
        <v>377</v>
      </c>
      <c r="B36" s="66" t="s">
        <v>180</v>
      </c>
      <c r="C36" s="65" t="s">
        <v>378</v>
      </c>
      <c r="D36" s="65" t="s">
        <v>379</v>
      </c>
      <c r="E36" s="65" t="s">
        <v>380</v>
      </c>
      <c r="F36" s="67" t="s">
        <v>381</v>
      </c>
      <c r="G36" s="65" t="s">
        <v>382</v>
      </c>
      <c r="H36" s="65" t="s">
        <v>383</v>
      </c>
      <c r="I36" s="65" t="s">
        <v>384</v>
      </c>
    </row>
    <row r="37" spans="1:9" ht="51.75" customHeight="1" x14ac:dyDescent="0.2">
      <c r="A37" s="68" t="s">
        <v>377</v>
      </c>
      <c r="B37" s="69" t="s">
        <v>184</v>
      </c>
      <c r="C37" s="68" t="s">
        <v>385</v>
      </c>
      <c r="D37" s="68" t="s">
        <v>386</v>
      </c>
      <c r="E37" s="68" t="s">
        <v>387</v>
      </c>
      <c r="F37" s="70" t="s">
        <v>381</v>
      </c>
      <c r="G37" s="68" t="s">
        <v>388</v>
      </c>
      <c r="H37" s="68" t="s">
        <v>389</v>
      </c>
      <c r="I37" s="68"/>
    </row>
    <row r="38" spans="1:9" ht="39" customHeight="1" x14ac:dyDescent="0.2">
      <c r="A38" s="65" t="s">
        <v>377</v>
      </c>
      <c r="B38" s="66" t="s">
        <v>186</v>
      </c>
      <c r="C38" s="65" t="s">
        <v>390</v>
      </c>
      <c r="D38" s="65" t="s">
        <v>391</v>
      </c>
      <c r="E38" s="65" t="s">
        <v>392</v>
      </c>
      <c r="F38" s="67" t="s">
        <v>381</v>
      </c>
      <c r="G38" s="65" t="s">
        <v>388</v>
      </c>
      <c r="H38" s="65" t="s">
        <v>389</v>
      </c>
      <c r="I38" s="65" t="s">
        <v>393</v>
      </c>
    </row>
    <row r="39" spans="1:9" ht="51.75" customHeight="1" x14ac:dyDescent="0.2">
      <c r="A39" s="65" t="s">
        <v>394</v>
      </c>
      <c r="B39" s="66" t="s">
        <v>190</v>
      </c>
      <c r="C39" s="65" t="s">
        <v>395</v>
      </c>
      <c r="D39" s="65" t="s">
        <v>396</v>
      </c>
      <c r="E39" s="65" t="s">
        <v>397</v>
      </c>
      <c r="F39" s="75" t="s">
        <v>348</v>
      </c>
      <c r="G39" s="65" t="s">
        <v>398</v>
      </c>
      <c r="H39" s="65" t="s">
        <v>399</v>
      </c>
      <c r="I39" s="65" t="s">
        <v>400</v>
      </c>
    </row>
    <row r="40" spans="1:9" ht="39" customHeight="1" x14ac:dyDescent="0.2">
      <c r="A40" s="68" t="s">
        <v>394</v>
      </c>
      <c r="B40" s="69" t="s">
        <v>193</v>
      </c>
      <c r="C40" s="68" t="s">
        <v>401</v>
      </c>
      <c r="D40" s="68" t="s">
        <v>402</v>
      </c>
      <c r="E40" s="68" t="s">
        <v>403</v>
      </c>
      <c r="F40" s="73" t="s">
        <v>404</v>
      </c>
      <c r="G40" s="68" t="s">
        <v>405</v>
      </c>
      <c r="H40" s="68" t="s">
        <v>406</v>
      </c>
      <c r="I40" s="68" t="s">
        <v>407</v>
      </c>
    </row>
    <row r="41" spans="1:9" ht="39" customHeight="1" x14ac:dyDescent="0.2">
      <c r="A41" s="65" t="s">
        <v>394</v>
      </c>
      <c r="B41" s="66" t="s">
        <v>196</v>
      </c>
      <c r="C41" s="65" t="s">
        <v>196</v>
      </c>
      <c r="D41" s="65" t="s">
        <v>408</v>
      </c>
      <c r="E41" s="65" t="s">
        <v>409</v>
      </c>
      <c r="F41" s="75" t="s">
        <v>410</v>
      </c>
      <c r="G41" s="65" t="s">
        <v>411</v>
      </c>
      <c r="H41" s="65" t="s">
        <v>412</v>
      </c>
      <c r="I41" s="65"/>
    </row>
    <row r="42" spans="1:9" ht="39" customHeight="1" x14ac:dyDescent="0.2">
      <c r="A42" s="68" t="s">
        <v>394</v>
      </c>
      <c r="B42" s="69" t="s">
        <v>198</v>
      </c>
      <c r="C42" s="68" t="s">
        <v>199</v>
      </c>
      <c r="D42" s="68" t="s">
        <v>413</v>
      </c>
      <c r="E42" s="68" t="s">
        <v>414</v>
      </c>
      <c r="F42" s="70" t="s">
        <v>415</v>
      </c>
      <c r="G42" s="68" t="s">
        <v>416</v>
      </c>
      <c r="H42" s="68" t="s">
        <v>330</v>
      </c>
      <c r="I42" s="68" t="s">
        <v>417</v>
      </c>
    </row>
    <row r="43" spans="1:9" ht="39" customHeight="1" x14ac:dyDescent="0.2">
      <c r="A43" s="65" t="s">
        <v>394</v>
      </c>
      <c r="B43" s="66" t="s">
        <v>201</v>
      </c>
      <c r="C43" s="65" t="s">
        <v>212</v>
      </c>
      <c r="D43" s="65" t="s">
        <v>418</v>
      </c>
      <c r="E43" s="65" t="s">
        <v>419</v>
      </c>
      <c r="F43" s="67" t="s">
        <v>304</v>
      </c>
      <c r="G43" s="65" t="s">
        <v>420</v>
      </c>
      <c r="H43" s="65" t="s">
        <v>330</v>
      </c>
      <c r="I43" s="65"/>
    </row>
    <row r="44" spans="1:9" ht="39" customHeight="1" x14ac:dyDescent="0.2">
      <c r="A44" s="65" t="s">
        <v>421</v>
      </c>
      <c r="B44" s="66" t="s">
        <v>206</v>
      </c>
      <c r="C44" s="65" t="s">
        <v>422</v>
      </c>
      <c r="D44" s="65" t="s">
        <v>423</v>
      </c>
      <c r="E44" s="65" t="s">
        <v>424</v>
      </c>
      <c r="F44" s="67" t="s">
        <v>425</v>
      </c>
      <c r="G44" s="65" t="s">
        <v>426</v>
      </c>
      <c r="H44" s="65" t="s">
        <v>427</v>
      </c>
      <c r="I44" s="65" t="s">
        <v>428</v>
      </c>
    </row>
    <row r="45" spans="1:9" ht="39" customHeight="1" x14ac:dyDescent="0.2">
      <c r="A45" s="68" t="s">
        <v>421</v>
      </c>
      <c r="B45" s="69" t="s">
        <v>208</v>
      </c>
      <c r="C45" s="68" t="s">
        <v>212</v>
      </c>
      <c r="D45" s="68" t="s">
        <v>429</v>
      </c>
      <c r="E45" s="68" t="s">
        <v>430</v>
      </c>
      <c r="F45" s="70" t="s">
        <v>248</v>
      </c>
      <c r="G45" s="68" t="s">
        <v>431</v>
      </c>
      <c r="H45" s="68" t="s">
        <v>432</v>
      </c>
      <c r="I45" s="68"/>
    </row>
    <row r="46" spans="1:9" ht="51.75" customHeight="1" x14ac:dyDescent="0.2">
      <c r="A46" s="65" t="s">
        <v>421</v>
      </c>
      <c r="B46" s="66" t="s">
        <v>210</v>
      </c>
      <c r="C46" s="65" t="s">
        <v>212</v>
      </c>
      <c r="D46" s="65" t="s">
        <v>433</v>
      </c>
      <c r="E46" s="65" t="s">
        <v>434</v>
      </c>
      <c r="F46" s="67" t="s">
        <v>435</v>
      </c>
      <c r="G46" s="65" t="s">
        <v>436</v>
      </c>
      <c r="H46" s="65" t="s">
        <v>367</v>
      </c>
      <c r="I46" s="65" t="s">
        <v>437</v>
      </c>
    </row>
    <row r="47" spans="1:9" ht="51.75" customHeight="1" x14ac:dyDescent="0.2">
      <c r="A47" s="68" t="s">
        <v>421</v>
      </c>
      <c r="B47" s="69" t="s">
        <v>213</v>
      </c>
      <c r="C47" s="68" t="s">
        <v>212</v>
      </c>
      <c r="D47" s="68" t="s">
        <v>438</v>
      </c>
      <c r="E47" s="68" t="s">
        <v>439</v>
      </c>
      <c r="F47" s="70" t="s">
        <v>435</v>
      </c>
      <c r="G47" s="68" t="s">
        <v>440</v>
      </c>
      <c r="H47" s="68" t="s">
        <v>367</v>
      </c>
      <c r="I47" s="68" t="s">
        <v>441</v>
      </c>
    </row>
    <row r="48" spans="1:9" ht="39" customHeight="1" x14ac:dyDescent="0.2">
      <c r="A48" s="65" t="s">
        <v>421</v>
      </c>
      <c r="B48" s="66" t="s">
        <v>215</v>
      </c>
      <c r="C48" s="65" t="s">
        <v>212</v>
      </c>
      <c r="D48" s="65" t="s">
        <v>442</v>
      </c>
      <c r="E48" s="65" t="s">
        <v>443</v>
      </c>
      <c r="F48" s="67" t="s">
        <v>435</v>
      </c>
      <c r="G48" s="65" t="s">
        <v>440</v>
      </c>
      <c r="H48" s="65" t="s">
        <v>444</v>
      </c>
      <c r="I48" s="65" t="s">
        <v>441</v>
      </c>
    </row>
    <row r="50" spans="1:9" x14ac:dyDescent="0.2">
      <c r="A50" s="12" t="s">
        <v>445</v>
      </c>
      <c r="B50" s="13"/>
      <c r="C50" s="13"/>
      <c r="D50" s="13"/>
      <c r="E50" s="13"/>
      <c r="F50" s="13"/>
      <c r="G50" s="13"/>
      <c r="H50" s="13"/>
      <c r="I50" s="13"/>
    </row>
    <row r="51" spans="1:9" ht="15.75" customHeight="1" x14ac:dyDescent="0.2">
      <c r="A51" s="77" t="s">
        <v>283</v>
      </c>
      <c r="B51" s="1" t="s">
        <v>446</v>
      </c>
      <c r="C51" s="1"/>
      <c r="D51" s="1"/>
      <c r="E51" s="1"/>
      <c r="F51" s="1"/>
      <c r="G51" s="1"/>
      <c r="H51" s="1"/>
      <c r="I51" s="1"/>
    </row>
    <row r="52" spans="1:9" ht="15.75" customHeight="1" x14ac:dyDescent="0.2">
      <c r="A52" s="77" t="s">
        <v>447</v>
      </c>
      <c r="B52" s="1" t="s">
        <v>448</v>
      </c>
      <c r="C52" s="1"/>
      <c r="D52" s="1"/>
      <c r="E52" s="1"/>
      <c r="F52" s="1"/>
      <c r="G52" s="1"/>
      <c r="H52" s="1"/>
      <c r="I52" s="1"/>
    </row>
    <row r="53" spans="1:9" ht="15.75" customHeight="1" x14ac:dyDescent="0.2">
      <c r="A53" s="77" t="s">
        <v>449</v>
      </c>
      <c r="B53" s="1" t="s">
        <v>450</v>
      </c>
      <c r="C53" s="1"/>
      <c r="D53" s="1"/>
      <c r="E53" s="1"/>
      <c r="F53" s="1"/>
      <c r="G53" s="1"/>
      <c r="H53" s="1"/>
      <c r="I53" s="1"/>
    </row>
    <row r="54" spans="1:9" ht="15.75" customHeight="1" x14ac:dyDescent="0.2">
      <c r="A54" s="77" t="s">
        <v>367</v>
      </c>
      <c r="B54" s="1" t="s">
        <v>451</v>
      </c>
      <c r="C54" s="1"/>
      <c r="D54" s="1"/>
      <c r="E54" s="1"/>
      <c r="F54" s="1"/>
      <c r="G54" s="1"/>
      <c r="H54" s="1"/>
      <c r="I54" s="1"/>
    </row>
    <row r="55" spans="1:9" ht="15.75" customHeight="1" x14ac:dyDescent="0.2">
      <c r="A55" s="77" t="s">
        <v>342</v>
      </c>
      <c r="B55" s="1" t="s">
        <v>452</v>
      </c>
      <c r="C55" s="1"/>
      <c r="D55" s="1"/>
      <c r="E55" s="1"/>
      <c r="F55" s="1"/>
      <c r="G55" s="1"/>
      <c r="H55" s="1"/>
      <c r="I55" s="1"/>
    </row>
    <row r="56" spans="1:9" ht="15.75" customHeight="1" x14ac:dyDescent="0.2">
      <c r="A56" s="77" t="s">
        <v>453</v>
      </c>
      <c r="B56" s="1" t="s">
        <v>454</v>
      </c>
      <c r="C56" s="1"/>
      <c r="D56" s="1"/>
      <c r="E56" s="1"/>
      <c r="F56" s="1"/>
      <c r="G56" s="1"/>
      <c r="H56" s="1"/>
      <c r="I56" s="1"/>
    </row>
    <row r="57" spans="1:9" ht="27.75" customHeight="1" x14ac:dyDescent="0.2">
      <c r="A57" s="77" t="s">
        <v>406</v>
      </c>
      <c r="B57" s="1" t="s">
        <v>455</v>
      </c>
      <c r="C57" s="1"/>
      <c r="D57" s="1"/>
      <c r="E57" s="1"/>
      <c r="F57" s="1"/>
      <c r="G57" s="1"/>
      <c r="H57" s="1"/>
      <c r="I57" s="1"/>
    </row>
    <row r="58" spans="1:9" ht="15.75" customHeight="1" x14ac:dyDescent="0.2">
      <c r="A58" s="77" t="s">
        <v>412</v>
      </c>
      <c r="B58" s="1" t="s">
        <v>456</v>
      </c>
      <c r="C58" s="1"/>
      <c r="D58" s="1"/>
      <c r="E58" s="1"/>
      <c r="F58" s="1"/>
      <c r="G58" s="1"/>
      <c r="H58" s="1"/>
      <c r="I58" s="1"/>
    </row>
    <row r="59" spans="1:9" ht="15.75" customHeight="1" x14ac:dyDescent="0.2">
      <c r="A59" s="77" t="s">
        <v>357</v>
      </c>
      <c r="B59" s="1" t="s">
        <v>457</v>
      </c>
      <c r="C59" s="1"/>
      <c r="D59" s="1"/>
      <c r="E59" s="1"/>
      <c r="F59" s="1"/>
      <c r="G59" s="1"/>
      <c r="H59" s="1"/>
      <c r="I59" s="1"/>
    </row>
    <row r="60" spans="1:9" ht="15.75" customHeight="1" x14ac:dyDescent="0.2">
      <c r="A60" s="77" t="s">
        <v>350</v>
      </c>
      <c r="B60" s="1" t="s">
        <v>458</v>
      </c>
      <c r="C60" s="1"/>
      <c r="D60" s="1"/>
      <c r="E60" s="1"/>
      <c r="F60" s="1"/>
      <c r="G60" s="1"/>
      <c r="H60" s="1"/>
      <c r="I60" s="1"/>
    </row>
    <row r="61" spans="1:9" ht="15.75" customHeight="1" x14ac:dyDescent="0.2">
      <c r="A61" s="77" t="s">
        <v>459</v>
      </c>
      <c r="B61" s="1" t="s">
        <v>460</v>
      </c>
      <c r="C61" s="1"/>
      <c r="D61" s="1"/>
      <c r="E61" s="1"/>
      <c r="F61" s="1"/>
      <c r="G61" s="1"/>
      <c r="H61" s="1"/>
      <c r="I61" s="1"/>
    </row>
    <row r="62" spans="1:9" ht="15.75" customHeight="1" x14ac:dyDescent="0.2">
      <c r="A62" s="77" t="s">
        <v>389</v>
      </c>
      <c r="B62" s="1" t="s">
        <v>461</v>
      </c>
      <c r="C62" s="1"/>
      <c r="D62" s="1"/>
      <c r="E62" s="1"/>
      <c r="F62" s="1"/>
      <c r="G62" s="1"/>
      <c r="H62" s="1"/>
      <c r="I62" s="1"/>
    </row>
    <row r="63" spans="1:9" ht="15.75" customHeight="1" x14ac:dyDescent="0.2">
      <c r="A63" s="77" t="s">
        <v>432</v>
      </c>
      <c r="B63" s="1" t="s">
        <v>462</v>
      </c>
      <c r="C63" s="1"/>
      <c r="D63" s="1"/>
      <c r="E63" s="1"/>
      <c r="F63" s="1"/>
      <c r="G63" s="1"/>
      <c r="H63" s="1"/>
      <c r="I63" s="1"/>
    </row>
    <row r="64" spans="1:9" ht="15.75" customHeight="1" x14ac:dyDescent="0.2">
      <c r="A64" s="77" t="s">
        <v>427</v>
      </c>
      <c r="B64" s="1" t="s">
        <v>463</v>
      </c>
      <c r="C64" s="1"/>
      <c r="D64" s="1"/>
      <c r="E64" s="1"/>
      <c r="F64" s="1"/>
      <c r="G64" s="1"/>
      <c r="H64" s="1"/>
      <c r="I64" s="1"/>
    </row>
    <row r="65" spans="1:9" ht="15.75" customHeight="1" x14ac:dyDescent="0.2">
      <c r="A65" s="77" t="s">
        <v>444</v>
      </c>
      <c r="B65" s="1" t="s">
        <v>464</v>
      </c>
      <c r="C65" s="1"/>
      <c r="D65" s="1"/>
      <c r="E65" s="1"/>
      <c r="F65" s="1"/>
      <c r="G65" s="1"/>
      <c r="H65" s="1"/>
      <c r="I65" s="1"/>
    </row>
    <row r="66" spans="1:9" ht="15.75" customHeight="1" x14ac:dyDescent="0.2">
      <c r="A66" s="77" t="s">
        <v>330</v>
      </c>
      <c r="B66" s="1" t="s">
        <v>465</v>
      </c>
      <c r="C66" s="1"/>
      <c r="D66" s="1"/>
      <c r="E66" s="1"/>
      <c r="F66" s="1"/>
      <c r="G66" s="1"/>
      <c r="H66" s="1"/>
      <c r="I66" s="1"/>
    </row>
  </sheetData>
  <autoFilter ref="A5:I48" xr:uid="{00000000-0009-0000-0000-000003000000}"/>
  <mergeCells count="18">
    <mergeCell ref="B64:I64"/>
    <mergeCell ref="B65:I65"/>
    <mergeCell ref="B66:I66"/>
    <mergeCell ref="B59:I59"/>
    <mergeCell ref="B60:I60"/>
    <mergeCell ref="B61:I61"/>
    <mergeCell ref="B62:I62"/>
    <mergeCell ref="B63:I63"/>
    <mergeCell ref="B54:I54"/>
    <mergeCell ref="B55:I55"/>
    <mergeCell ref="B56:I56"/>
    <mergeCell ref="B57:I57"/>
    <mergeCell ref="B58:I58"/>
    <mergeCell ref="A2:I2"/>
    <mergeCell ref="A3:I3"/>
    <mergeCell ref="B51:I51"/>
    <mergeCell ref="B52:I52"/>
    <mergeCell ref="B53:I53"/>
  </mergeCells>
  <pageMargins left="0.75" right="0.75" top="1" bottom="1" header="0.511811023622047" footer="0.5"/>
  <pageSetup paperSize="8" fitToHeight="0" orientation="landscape" horizontalDpi="300" verticalDpi="300"/>
  <headerFooter>
    <oddFooter>&amp;L&amp;"Aptos,Regular"&amp;8[COMPANY NAME] – Training and Competence Matrix – ARB-HR-022 – Version 2.0&amp;R&amp;"Aptos,Regular"&amp;8Page &amp;P of &amp;N  ·  Not controlled when printed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07"/>
  <sheetViews>
    <sheetView showGridLines="0" zoomScaleNormal="100" workbookViewId="0">
      <pane ySplit="4" topLeftCell="A5" activePane="bottomLeft" state="frozen"/>
      <selection pane="bottomLeft"/>
    </sheetView>
  </sheetViews>
  <sheetFormatPr baseColWidth="10" defaultColWidth="8.6640625" defaultRowHeight="15" x14ac:dyDescent="0.2"/>
  <cols>
    <col min="1" max="1" width="22" customWidth="1"/>
    <col min="2" max="2" width="36" customWidth="1"/>
    <col min="3" max="3" width="24" customWidth="1"/>
    <col min="4" max="4" width="14" customWidth="1"/>
    <col min="5" max="5" width="24" customWidth="1"/>
    <col min="6" max="6" width="12" customWidth="1"/>
    <col min="7" max="7" width="22" customWidth="1"/>
    <col min="8" max="8" width="34" customWidth="1"/>
  </cols>
  <sheetData>
    <row r="1" spans="1:8" ht="22" x14ac:dyDescent="0.3">
      <c r="A1" s="31" t="s">
        <v>466</v>
      </c>
    </row>
    <row r="2" spans="1:8" ht="30" customHeight="1" x14ac:dyDescent="0.2">
      <c r="A2" s="3" t="s">
        <v>467</v>
      </c>
      <c r="B2" s="3"/>
      <c r="C2" s="3"/>
      <c r="D2" s="3"/>
      <c r="E2" s="3"/>
      <c r="F2" s="3"/>
      <c r="G2" s="3"/>
      <c r="H2" s="3"/>
    </row>
    <row r="4" spans="1:8" ht="30" customHeight="1" x14ac:dyDescent="0.2">
      <c r="A4" s="40" t="s">
        <v>468</v>
      </c>
      <c r="B4" s="40" t="s">
        <v>469</v>
      </c>
      <c r="C4" s="40" t="s">
        <v>470</v>
      </c>
      <c r="D4" s="40" t="s">
        <v>471</v>
      </c>
      <c r="E4" s="40" t="s">
        <v>472</v>
      </c>
      <c r="F4" s="40" t="s">
        <v>473</v>
      </c>
      <c r="G4" s="40" t="s">
        <v>474</v>
      </c>
      <c r="H4" s="40" t="s">
        <v>243</v>
      </c>
    </row>
    <row r="5" spans="1:8" ht="30" customHeight="1" x14ac:dyDescent="0.2">
      <c r="A5" s="78" t="s">
        <v>99</v>
      </c>
      <c r="B5" s="78" t="s">
        <v>121</v>
      </c>
      <c r="C5" s="78" t="s">
        <v>37</v>
      </c>
      <c r="D5" s="79">
        <f ca="1">TODAY()+14</f>
        <v>46306</v>
      </c>
      <c r="E5" s="78" t="s">
        <v>475</v>
      </c>
      <c r="F5" s="80">
        <v>350</v>
      </c>
      <c r="G5" s="78" t="s">
        <v>476</v>
      </c>
      <c r="H5" s="78" t="s">
        <v>477</v>
      </c>
    </row>
    <row r="6" spans="1:8" ht="18" customHeight="1" x14ac:dyDescent="0.2">
      <c r="A6" s="81"/>
      <c r="B6" s="81"/>
      <c r="C6" s="81"/>
      <c r="D6" s="82"/>
      <c r="E6" s="81"/>
      <c r="F6" s="83"/>
      <c r="G6" s="81"/>
      <c r="H6" s="81"/>
    </row>
    <row r="7" spans="1:8" ht="18" customHeight="1" x14ac:dyDescent="0.2">
      <c r="A7" s="81"/>
      <c r="B7" s="81"/>
      <c r="C7" s="81"/>
      <c r="D7" s="82"/>
      <c r="E7" s="81"/>
      <c r="F7" s="83"/>
      <c r="G7" s="81"/>
      <c r="H7" s="81"/>
    </row>
    <row r="8" spans="1:8" ht="18" customHeight="1" x14ac:dyDescent="0.2">
      <c r="A8" s="81"/>
      <c r="B8" s="81"/>
      <c r="C8" s="81"/>
      <c r="D8" s="82"/>
      <c r="E8" s="81"/>
      <c r="F8" s="83"/>
      <c r="G8" s="81"/>
      <c r="H8" s="81"/>
    </row>
    <row r="9" spans="1:8" ht="18" customHeight="1" x14ac:dyDescent="0.2">
      <c r="A9" s="81"/>
      <c r="B9" s="81"/>
      <c r="C9" s="81"/>
      <c r="D9" s="82"/>
      <c r="E9" s="81"/>
      <c r="F9" s="83"/>
      <c r="G9" s="81"/>
      <c r="H9" s="81"/>
    </row>
    <row r="10" spans="1:8" ht="18" customHeight="1" x14ac:dyDescent="0.2">
      <c r="A10" s="81"/>
      <c r="B10" s="81"/>
      <c r="C10" s="81"/>
      <c r="D10" s="82"/>
      <c r="E10" s="81"/>
      <c r="F10" s="83"/>
      <c r="G10" s="81"/>
      <c r="H10" s="81"/>
    </row>
    <row r="11" spans="1:8" ht="18" customHeight="1" x14ac:dyDescent="0.2">
      <c r="A11" s="81"/>
      <c r="B11" s="81"/>
      <c r="C11" s="81"/>
      <c r="D11" s="82"/>
      <c r="E11" s="81"/>
      <c r="F11" s="83"/>
      <c r="G11" s="81"/>
      <c r="H11" s="81"/>
    </row>
    <row r="12" spans="1:8" ht="18" customHeight="1" x14ac:dyDescent="0.2">
      <c r="A12" s="81"/>
      <c r="B12" s="81"/>
      <c r="C12" s="81"/>
      <c r="D12" s="82"/>
      <c r="E12" s="81"/>
      <c r="F12" s="83"/>
      <c r="G12" s="81"/>
      <c r="H12" s="81"/>
    </row>
    <row r="13" spans="1:8" ht="18" customHeight="1" x14ac:dyDescent="0.2">
      <c r="A13" s="81"/>
      <c r="B13" s="81"/>
      <c r="C13" s="81"/>
      <c r="D13" s="82"/>
      <c r="E13" s="81"/>
      <c r="F13" s="83"/>
      <c r="G13" s="81"/>
      <c r="H13" s="81"/>
    </row>
    <row r="14" spans="1:8" ht="18" customHeight="1" x14ac:dyDescent="0.2">
      <c r="A14" s="81"/>
      <c r="B14" s="81"/>
      <c r="C14" s="81"/>
      <c r="D14" s="82"/>
      <c r="E14" s="81"/>
      <c r="F14" s="83"/>
      <c r="G14" s="81"/>
      <c r="H14" s="81"/>
    </row>
    <row r="15" spans="1:8" ht="18" customHeight="1" x14ac:dyDescent="0.2">
      <c r="A15" s="81"/>
      <c r="B15" s="81"/>
      <c r="C15" s="81"/>
      <c r="D15" s="82"/>
      <c r="E15" s="81"/>
      <c r="F15" s="83"/>
      <c r="G15" s="81"/>
      <c r="H15" s="81"/>
    </row>
    <row r="16" spans="1:8" ht="18" customHeight="1" x14ac:dyDescent="0.2">
      <c r="A16" s="81"/>
      <c r="B16" s="81"/>
      <c r="C16" s="81"/>
      <c r="D16" s="82"/>
      <c r="E16" s="81"/>
      <c r="F16" s="83"/>
      <c r="G16" s="81"/>
      <c r="H16" s="81"/>
    </row>
    <row r="17" spans="1:8" ht="18" customHeight="1" x14ac:dyDescent="0.2">
      <c r="A17" s="81"/>
      <c r="B17" s="81"/>
      <c r="C17" s="81"/>
      <c r="D17" s="82"/>
      <c r="E17" s="81"/>
      <c r="F17" s="83"/>
      <c r="G17" s="81"/>
      <c r="H17" s="81"/>
    </row>
    <row r="18" spans="1:8" ht="18" customHeight="1" x14ac:dyDescent="0.2">
      <c r="A18" s="81"/>
      <c r="B18" s="81"/>
      <c r="C18" s="81"/>
      <c r="D18" s="82"/>
      <c r="E18" s="81"/>
      <c r="F18" s="83"/>
      <c r="G18" s="81"/>
      <c r="H18" s="81"/>
    </row>
    <row r="19" spans="1:8" ht="18" customHeight="1" x14ac:dyDescent="0.2">
      <c r="A19" s="81"/>
      <c r="B19" s="81"/>
      <c r="C19" s="81"/>
      <c r="D19" s="82"/>
      <c r="E19" s="81"/>
      <c r="F19" s="83"/>
      <c r="G19" s="81"/>
      <c r="H19" s="81"/>
    </row>
    <row r="20" spans="1:8" ht="18" customHeight="1" x14ac:dyDescent="0.2">
      <c r="A20" s="81"/>
      <c r="B20" s="81"/>
      <c r="C20" s="81"/>
      <c r="D20" s="82"/>
      <c r="E20" s="81"/>
      <c r="F20" s="83"/>
      <c r="G20" s="81"/>
      <c r="H20" s="81"/>
    </row>
    <row r="21" spans="1:8" ht="18" customHeight="1" x14ac:dyDescent="0.2">
      <c r="A21" s="81"/>
      <c r="B21" s="81"/>
      <c r="C21" s="81"/>
      <c r="D21" s="82"/>
      <c r="E21" s="81"/>
      <c r="F21" s="83"/>
      <c r="G21" s="81"/>
      <c r="H21" s="81"/>
    </row>
    <row r="22" spans="1:8" ht="18" customHeight="1" x14ac:dyDescent="0.2">
      <c r="A22" s="81"/>
      <c r="B22" s="81"/>
      <c r="C22" s="81"/>
      <c r="D22" s="82"/>
      <c r="E22" s="81"/>
      <c r="F22" s="83"/>
      <c r="G22" s="81"/>
      <c r="H22" s="81"/>
    </row>
    <row r="23" spans="1:8" ht="18" customHeight="1" x14ac:dyDescent="0.2">
      <c r="A23" s="81"/>
      <c r="B23" s="81"/>
      <c r="C23" s="81"/>
      <c r="D23" s="82"/>
      <c r="E23" s="81"/>
      <c r="F23" s="83"/>
      <c r="G23" s="81"/>
      <c r="H23" s="81"/>
    </row>
    <row r="24" spans="1:8" ht="18" customHeight="1" x14ac:dyDescent="0.2">
      <c r="A24" s="81"/>
      <c r="B24" s="81"/>
      <c r="C24" s="81"/>
      <c r="D24" s="82"/>
      <c r="E24" s="81"/>
      <c r="F24" s="83"/>
      <c r="G24" s="81"/>
      <c r="H24" s="81"/>
    </row>
    <row r="25" spans="1:8" ht="18" customHeight="1" x14ac:dyDescent="0.2">
      <c r="A25" s="81"/>
      <c r="B25" s="81"/>
      <c r="C25" s="81"/>
      <c r="D25" s="82"/>
      <c r="E25" s="81"/>
      <c r="F25" s="83"/>
      <c r="G25" s="81"/>
      <c r="H25" s="81"/>
    </row>
    <row r="26" spans="1:8" ht="18" customHeight="1" x14ac:dyDescent="0.2">
      <c r="A26" s="81"/>
      <c r="B26" s="81"/>
      <c r="C26" s="81"/>
      <c r="D26" s="82"/>
      <c r="E26" s="81"/>
      <c r="F26" s="83"/>
      <c r="G26" s="81"/>
      <c r="H26" s="81"/>
    </row>
    <row r="27" spans="1:8" ht="18" customHeight="1" x14ac:dyDescent="0.2">
      <c r="A27" s="81"/>
      <c r="B27" s="81"/>
      <c r="C27" s="81"/>
      <c r="D27" s="82"/>
      <c r="E27" s="81"/>
      <c r="F27" s="83"/>
      <c r="G27" s="81"/>
      <c r="H27" s="81"/>
    </row>
    <row r="28" spans="1:8" ht="18" customHeight="1" x14ac:dyDescent="0.2">
      <c r="A28" s="81"/>
      <c r="B28" s="81"/>
      <c r="C28" s="81"/>
      <c r="D28" s="82"/>
      <c r="E28" s="81"/>
      <c r="F28" s="83"/>
      <c r="G28" s="81"/>
      <c r="H28" s="81"/>
    </row>
    <row r="29" spans="1:8" ht="18" customHeight="1" x14ac:dyDescent="0.2">
      <c r="A29" s="81"/>
      <c r="B29" s="81"/>
      <c r="C29" s="81"/>
      <c r="D29" s="82"/>
      <c r="E29" s="81"/>
      <c r="F29" s="83"/>
      <c r="G29" s="81"/>
      <c r="H29" s="81"/>
    </row>
    <row r="30" spans="1:8" ht="18" customHeight="1" x14ac:dyDescent="0.2">
      <c r="A30" s="81"/>
      <c r="B30" s="81"/>
      <c r="C30" s="81"/>
      <c r="D30" s="82"/>
      <c r="E30" s="81"/>
      <c r="F30" s="83"/>
      <c r="G30" s="81"/>
      <c r="H30" s="81"/>
    </row>
    <row r="31" spans="1:8" ht="18" customHeight="1" x14ac:dyDescent="0.2">
      <c r="A31" s="81"/>
      <c r="B31" s="81"/>
      <c r="C31" s="81"/>
      <c r="D31" s="82"/>
      <c r="E31" s="81"/>
      <c r="F31" s="83"/>
      <c r="G31" s="81"/>
      <c r="H31" s="81"/>
    </row>
    <row r="32" spans="1:8" ht="18" customHeight="1" x14ac:dyDescent="0.2">
      <c r="A32" s="81"/>
      <c r="B32" s="81"/>
      <c r="C32" s="81"/>
      <c r="D32" s="82"/>
      <c r="E32" s="81"/>
      <c r="F32" s="83"/>
      <c r="G32" s="81"/>
      <c r="H32" s="81"/>
    </row>
    <row r="33" spans="1:8" ht="18" customHeight="1" x14ac:dyDescent="0.2">
      <c r="A33" s="81"/>
      <c r="B33" s="81"/>
      <c r="C33" s="81"/>
      <c r="D33" s="82"/>
      <c r="E33" s="81"/>
      <c r="F33" s="83"/>
      <c r="G33" s="81"/>
      <c r="H33" s="81"/>
    </row>
    <row r="34" spans="1:8" ht="18" customHeight="1" x14ac:dyDescent="0.2">
      <c r="A34" s="81"/>
      <c r="B34" s="81"/>
      <c r="C34" s="81"/>
      <c r="D34" s="82"/>
      <c r="E34" s="81"/>
      <c r="F34" s="83"/>
      <c r="G34" s="81"/>
      <c r="H34" s="81"/>
    </row>
    <row r="35" spans="1:8" ht="18" customHeight="1" x14ac:dyDescent="0.2">
      <c r="A35" s="81"/>
      <c r="B35" s="81"/>
      <c r="C35" s="81"/>
      <c r="D35" s="82"/>
      <c r="E35" s="81"/>
      <c r="F35" s="83"/>
      <c r="G35" s="81"/>
      <c r="H35" s="81"/>
    </row>
    <row r="36" spans="1:8" ht="18" customHeight="1" x14ac:dyDescent="0.2">
      <c r="A36" s="81"/>
      <c r="B36" s="81"/>
      <c r="C36" s="81"/>
      <c r="D36" s="82"/>
      <c r="E36" s="81"/>
      <c r="F36" s="83"/>
      <c r="G36" s="81"/>
      <c r="H36" s="81"/>
    </row>
    <row r="37" spans="1:8" ht="18" customHeight="1" x14ac:dyDescent="0.2">
      <c r="A37" s="81"/>
      <c r="B37" s="81"/>
      <c r="C37" s="81"/>
      <c r="D37" s="82"/>
      <c r="E37" s="81"/>
      <c r="F37" s="83"/>
      <c r="G37" s="81"/>
      <c r="H37" s="81"/>
    </row>
    <row r="38" spans="1:8" ht="18" customHeight="1" x14ac:dyDescent="0.2">
      <c r="A38" s="81"/>
      <c r="B38" s="81"/>
      <c r="C38" s="81"/>
      <c r="D38" s="82"/>
      <c r="E38" s="81"/>
      <c r="F38" s="83"/>
      <c r="G38" s="81"/>
      <c r="H38" s="81"/>
    </row>
    <row r="39" spans="1:8" ht="18" customHeight="1" x14ac:dyDescent="0.2">
      <c r="A39" s="81"/>
      <c r="B39" s="81"/>
      <c r="C39" s="81"/>
      <c r="D39" s="82"/>
      <c r="E39" s="81"/>
      <c r="F39" s="83"/>
      <c r="G39" s="81"/>
      <c r="H39" s="81"/>
    </row>
    <row r="40" spans="1:8" ht="18" customHeight="1" x14ac:dyDescent="0.2">
      <c r="A40" s="81"/>
      <c r="B40" s="81"/>
      <c r="C40" s="81"/>
      <c r="D40" s="82"/>
      <c r="E40" s="81"/>
      <c r="F40" s="83"/>
      <c r="G40" s="81"/>
      <c r="H40" s="81"/>
    </row>
    <row r="41" spans="1:8" ht="18" customHeight="1" x14ac:dyDescent="0.2">
      <c r="A41" s="81"/>
      <c r="B41" s="81"/>
      <c r="C41" s="81"/>
      <c r="D41" s="82"/>
      <c r="E41" s="81"/>
      <c r="F41" s="83"/>
      <c r="G41" s="81"/>
      <c r="H41" s="81"/>
    </row>
    <row r="42" spans="1:8" ht="18" customHeight="1" x14ac:dyDescent="0.2">
      <c r="A42" s="81"/>
      <c r="B42" s="81"/>
      <c r="C42" s="81"/>
      <c r="D42" s="82"/>
      <c r="E42" s="81"/>
      <c r="F42" s="83"/>
      <c r="G42" s="81"/>
      <c r="H42" s="81"/>
    </row>
    <row r="43" spans="1:8" ht="18" customHeight="1" x14ac:dyDescent="0.2">
      <c r="A43" s="81"/>
      <c r="B43" s="81"/>
      <c r="C43" s="81"/>
      <c r="D43" s="82"/>
      <c r="E43" s="81"/>
      <c r="F43" s="83"/>
      <c r="G43" s="81"/>
      <c r="H43" s="81"/>
    </row>
    <row r="44" spans="1:8" ht="18" customHeight="1" x14ac:dyDescent="0.2">
      <c r="A44" s="81"/>
      <c r="B44" s="81"/>
      <c r="C44" s="81"/>
      <c r="D44" s="82"/>
      <c r="E44" s="81"/>
      <c r="F44" s="83"/>
      <c r="G44" s="81"/>
      <c r="H44" s="81"/>
    </row>
    <row r="45" spans="1:8" ht="18" customHeight="1" x14ac:dyDescent="0.2">
      <c r="A45" s="81"/>
      <c r="B45" s="81"/>
      <c r="C45" s="81"/>
      <c r="D45" s="82"/>
      <c r="E45" s="81"/>
      <c r="F45" s="83"/>
      <c r="G45" s="81"/>
      <c r="H45" s="81"/>
    </row>
    <row r="46" spans="1:8" ht="18" customHeight="1" x14ac:dyDescent="0.2">
      <c r="A46" s="81"/>
      <c r="B46" s="81"/>
      <c r="C46" s="81"/>
      <c r="D46" s="82"/>
      <c r="E46" s="81"/>
      <c r="F46" s="83"/>
      <c r="G46" s="81"/>
      <c r="H46" s="81"/>
    </row>
    <row r="47" spans="1:8" ht="18" customHeight="1" x14ac:dyDescent="0.2">
      <c r="A47" s="81"/>
      <c r="B47" s="81"/>
      <c r="C47" s="81"/>
      <c r="D47" s="82"/>
      <c r="E47" s="81"/>
      <c r="F47" s="83"/>
      <c r="G47" s="81"/>
      <c r="H47" s="81"/>
    </row>
    <row r="48" spans="1:8" ht="18" customHeight="1" x14ac:dyDescent="0.2">
      <c r="A48" s="81"/>
      <c r="B48" s="81"/>
      <c r="C48" s="81"/>
      <c r="D48" s="82"/>
      <c r="E48" s="81"/>
      <c r="F48" s="83"/>
      <c r="G48" s="81"/>
      <c r="H48" s="81"/>
    </row>
    <row r="49" spans="1:8" ht="18" customHeight="1" x14ac:dyDescent="0.2">
      <c r="A49" s="81"/>
      <c r="B49" s="81"/>
      <c r="C49" s="81"/>
      <c r="D49" s="82"/>
      <c r="E49" s="81"/>
      <c r="F49" s="83"/>
      <c r="G49" s="81"/>
      <c r="H49" s="81"/>
    </row>
    <row r="50" spans="1:8" ht="18" customHeight="1" x14ac:dyDescent="0.2">
      <c r="A50" s="81"/>
      <c r="B50" s="81"/>
      <c r="C50" s="81"/>
      <c r="D50" s="82"/>
      <c r="E50" s="81"/>
      <c r="F50" s="83"/>
      <c r="G50" s="81"/>
      <c r="H50" s="81"/>
    </row>
    <row r="51" spans="1:8" ht="18" customHeight="1" x14ac:dyDescent="0.2">
      <c r="A51" s="81"/>
      <c r="B51" s="81"/>
      <c r="C51" s="81"/>
      <c r="D51" s="82"/>
      <c r="E51" s="81"/>
      <c r="F51" s="83"/>
      <c r="G51" s="81"/>
      <c r="H51" s="81"/>
    </row>
    <row r="52" spans="1:8" ht="18" customHeight="1" x14ac:dyDescent="0.2">
      <c r="A52" s="81"/>
      <c r="B52" s="81"/>
      <c r="C52" s="81"/>
      <c r="D52" s="82"/>
      <c r="E52" s="81"/>
      <c r="F52" s="83"/>
      <c r="G52" s="81"/>
      <c r="H52" s="81"/>
    </row>
    <row r="53" spans="1:8" ht="18" customHeight="1" x14ac:dyDescent="0.2">
      <c r="A53" s="81"/>
      <c r="B53" s="81"/>
      <c r="C53" s="81"/>
      <c r="D53" s="82"/>
      <c r="E53" s="81"/>
      <c r="F53" s="83"/>
      <c r="G53" s="81"/>
      <c r="H53" s="81"/>
    </row>
    <row r="54" spans="1:8" ht="18" customHeight="1" x14ac:dyDescent="0.2">
      <c r="A54" s="81"/>
      <c r="B54" s="81"/>
      <c r="C54" s="81"/>
      <c r="D54" s="82"/>
      <c r="E54" s="81"/>
      <c r="F54" s="83"/>
      <c r="G54" s="81"/>
      <c r="H54" s="81"/>
    </row>
    <row r="55" spans="1:8" ht="18" customHeight="1" x14ac:dyDescent="0.2">
      <c r="A55" s="81"/>
      <c r="B55" s="81"/>
      <c r="C55" s="81"/>
      <c r="D55" s="82"/>
      <c r="E55" s="81"/>
      <c r="F55" s="83"/>
      <c r="G55" s="81"/>
      <c r="H55" s="81"/>
    </row>
    <row r="56" spans="1:8" ht="18" customHeight="1" x14ac:dyDescent="0.2">
      <c r="A56" s="81"/>
      <c r="B56" s="81"/>
      <c r="C56" s="81"/>
      <c r="D56" s="82"/>
      <c r="E56" s="81"/>
      <c r="F56" s="83"/>
      <c r="G56" s="81"/>
      <c r="H56" s="81"/>
    </row>
    <row r="57" spans="1:8" ht="18" customHeight="1" x14ac:dyDescent="0.2">
      <c r="A57" s="81"/>
      <c r="B57" s="81"/>
      <c r="C57" s="81"/>
      <c r="D57" s="82"/>
      <c r="E57" s="81"/>
      <c r="F57" s="83"/>
      <c r="G57" s="81"/>
      <c r="H57" s="81"/>
    </row>
    <row r="58" spans="1:8" ht="18" customHeight="1" x14ac:dyDescent="0.2">
      <c r="A58" s="81"/>
      <c r="B58" s="81"/>
      <c r="C58" s="81"/>
      <c r="D58" s="82"/>
      <c r="E58" s="81"/>
      <c r="F58" s="83"/>
      <c r="G58" s="81"/>
      <c r="H58" s="81"/>
    </row>
    <row r="59" spans="1:8" ht="18" customHeight="1" x14ac:dyDescent="0.2">
      <c r="A59" s="81"/>
      <c r="B59" s="81"/>
      <c r="C59" s="81"/>
      <c r="D59" s="82"/>
      <c r="E59" s="81"/>
      <c r="F59" s="83"/>
      <c r="G59" s="81"/>
      <c r="H59" s="81"/>
    </row>
    <row r="60" spans="1:8" ht="18" customHeight="1" x14ac:dyDescent="0.2">
      <c r="A60" s="81"/>
      <c r="B60" s="81"/>
      <c r="C60" s="81"/>
      <c r="D60" s="82"/>
      <c r="E60" s="81"/>
      <c r="F60" s="83"/>
      <c r="G60" s="81"/>
      <c r="H60" s="81"/>
    </row>
    <row r="61" spans="1:8" ht="18" customHeight="1" x14ac:dyDescent="0.2">
      <c r="A61" s="81"/>
      <c r="B61" s="81"/>
      <c r="C61" s="81"/>
      <c r="D61" s="82"/>
      <c r="E61" s="81"/>
      <c r="F61" s="83"/>
      <c r="G61" s="81"/>
      <c r="H61" s="81"/>
    </row>
    <row r="62" spans="1:8" ht="18" customHeight="1" x14ac:dyDescent="0.2">
      <c r="A62" s="81"/>
      <c r="B62" s="81"/>
      <c r="C62" s="81"/>
      <c r="D62" s="82"/>
      <c r="E62" s="81"/>
      <c r="F62" s="83"/>
      <c r="G62" s="81"/>
      <c r="H62" s="81"/>
    </row>
    <row r="63" spans="1:8" ht="18" customHeight="1" x14ac:dyDescent="0.2">
      <c r="A63" s="81"/>
      <c r="B63" s="81"/>
      <c r="C63" s="81"/>
      <c r="D63" s="82"/>
      <c r="E63" s="81"/>
      <c r="F63" s="83"/>
      <c r="G63" s="81"/>
      <c r="H63" s="81"/>
    </row>
    <row r="64" spans="1:8" ht="18" customHeight="1" x14ac:dyDescent="0.2">
      <c r="A64" s="81"/>
      <c r="B64" s="81"/>
      <c r="C64" s="81"/>
      <c r="D64" s="82"/>
      <c r="E64" s="81"/>
      <c r="F64" s="83"/>
      <c r="G64" s="81"/>
      <c r="H64" s="81"/>
    </row>
    <row r="65" spans="1:8" ht="18" customHeight="1" x14ac:dyDescent="0.2">
      <c r="A65" s="81"/>
      <c r="B65" s="81"/>
      <c r="C65" s="81"/>
      <c r="D65" s="82"/>
      <c r="E65" s="81"/>
      <c r="F65" s="83"/>
      <c r="G65" s="81"/>
      <c r="H65" s="81"/>
    </row>
    <row r="66" spans="1:8" ht="18" customHeight="1" x14ac:dyDescent="0.2">
      <c r="A66" s="81"/>
      <c r="B66" s="81"/>
      <c r="C66" s="81"/>
      <c r="D66" s="82"/>
      <c r="E66" s="81"/>
      <c r="F66" s="83"/>
      <c r="G66" s="81"/>
      <c r="H66" s="81"/>
    </row>
    <row r="67" spans="1:8" ht="18" customHeight="1" x14ac:dyDescent="0.2">
      <c r="A67" s="81"/>
      <c r="B67" s="81"/>
      <c r="C67" s="81"/>
      <c r="D67" s="82"/>
      <c r="E67" s="81"/>
      <c r="F67" s="83"/>
      <c r="G67" s="81"/>
      <c r="H67" s="81"/>
    </row>
    <row r="68" spans="1:8" ht="18" customHeight="1" x14ac:dyDescent="0.2">
      <c r="A68" s="81"/>
      <c r="B68" s="81"/>
      <c r="C68" s="81"/>
      <c r="D68" s="82"/>
      <c r="E68" s="81"/>
      <c r="F68" s="83"/>
      <c r="G68" s="81"/>
      <c r="H68" s="81"/>
    </row>
    <row r="69" spans="1:8" ht="18" customHeight="1" x14ac:dyDescent="0.2">
      <c r="A69" s="81"/>
      <c r="B69" s="81"/>
      <c r="C69" s="81"/>
      <c r="D69" s="82"/>
      <c r="E69" s="81"/>
      <c r="F69" s="83"/>
      <c r="G69" s="81"/>
      <c r="H69" s="81"/>
    </row>
    <row r="70" spans="1:8" ht="18" customHeight="1" x14ac:dyDescent="0.2">
      <c r="A70" s="81"/>
      <c r="B70" s="81"/>
      <c r="C70" s="81"/>
      <c r="D70" s="82"/>
      <c r="E70" s="81"/>
      <c r="F70" s="83"/>
      <c r="G70" s="81"/>
      <c r="H70" s="81"/>
    </row>
    <row r="71" spans="1:8" ht="18" customHeight="1" x14ac:dyDescent="0.2">
      <c r="A71" s="81"/>
      <c r="B71" s="81"/>
      <c r="C71" s="81"/>
      <c r="D71" s="82"/>
      <c r="E71" s="81"/>
      <c r="F71" s="83"/>
      <c r="G71" s="81"/>
      <c r="H71" s="81"/>
    </row>
    <row r="72" spans="1:8" ht="18" customHeight="1" x14ac:dyDescent="0.2">
      <c r="A72" s="81"/>
      <c r="B72" s="81"/>
      <c r="C72" s="81"/>
      <c r="D72" s="82"/>
      <c r="E72" s="81"/>
      <c r="F72" s="83"/>
      <c r="G72" s="81"/>
      <c r="H72" s="81"/>
    </row>
    <row r="73" spans="1:8" ht="18" customHeight="1" x14ac:dyDescent="0.2">
      <c r="A73" s="81"/>
      <c r="B73" s="81"/>
      <c r="C73" s="81"/>
      <c r="D73" s="82"/>
      <c r="E73" s="81"/>
      <c r="F73" s="83"/>
      <c r="G73" s="81"/>
      <c r="H73" s="81"/>
    </row>
    <row r="74" spans="1:8" ht="18" customHeight="1" x14ac:dyDescent="0.2">
      <c r="A74" s="81"/>
      <c r="B74" s="81"/>
      <c r="C74" s="81"/>
      <c r="D74" s="82"/>
      <c r="E74" s="81"/>
      <c r="F74" s="83"/>
      <c r="G74" s="81"/>
      <c r="H74" s="81"/>
    </row>
    <row r="75" spans="1:8" ht="18" customHeight="1" x14ac:dyDescent="0.2">
      <c r="A75" s="81"/>
      <c r="B75" s="81"/>
      <c r="C75" s="81"/>
      <c r="D75" s="82"/>
      <c r="E75" s="81"/>
      <c r="F75" s="83"/>
      <c r="G75" s="81"/>
      <c r="H75" s="81"/>
    </row>
    <row r="76" spans="1:8" ht="18" customHeight="1" x14ac:dyDescent="0.2">
      <c r="A76" s="81"/>
      <c r="B76" s="81"/>
      <c r="C76" s="81"/>
      <c r="D76" s="82"/>
      <c r="E76" s="81"/>
      <c r="F76" s="83"/>
      <c r="G76" s="81"/>
      <c r="H76" s="81"/>
    </row>
    <row r="77" spans="1:8" ht="18" customHeight="1" x14ac:dyDescent="0.2">
      <c r="A77" s="81"/>
      <c r="B77" s="81"/>
      <c r="C77" s="81"/>
      <c r="D77" s="82"/>
      <c r="E77" s="81"/>
      <c r="F77" s="83"/>
      <c r="G77" s="81"/>
      <c r="H77" s="81"/>
    </row>
    <row r="78" spans="1:8" ht="18" customHeight="1" x14ac:dyDescent="0.2">
      <c r="A78" s="81"/>
      <c r="B78" s="81"/>
      <c r="C78" s="81"/>
      <c r="D78" s="82"/>
      <c r="E78" s="81"/>
      <c r="F78" s="83"/>
      <c r="G78" s="81"/>
      <c r="H78" s="81"/>
    </row>
    <row r="79" spans="1:8" ht="18" customHeight="1" x14ac:dyDescent="0.2">
      <c r="A79" s="81"/>
      <c r="B79" s="81"/>
      <c r="C79" s="81"/>
      <c r="D79" s="82"/>
      <c r="E79" s="81"/>
      <c r="F79" s="83"/>
      <c r="G79" s="81"/>
      <c r="H79" s="81"/>
    </row>
    <row r="80" spans="1:8" ht="18" customHeight="1" x14ac:dyDescent="0.2">
      <c r="A80" s="81"/>
      <c r="B80" s="81"/>
      <c r="C80" s="81"/>
      <c r="D80" s="82"/>
      <c r="E80" s="81"/>
      <c r="F80" s="83"/>
      <c r="G80" s="81"/>
      <c r="H80" s="81"/>
    </row>
    <row r="81" spans="1:8" ht="18" customHeight="1" x14ac:dyDescent="0.2">
      <c r="A81" s="81"/>
      <c r="B81" s="81"/>
      <c r="C81" s="81"/>
      <c r="D81" s="82"/>
      <c r="E81" s="81"/>
      <c r="F81" s="83"/>
      <c r="G81" s="81"/>
      <c r="H81" s="81"/>
    </row>
    <row r="82" spans="1:8" ht="18" customHeight="1" x14ac:dyDescent="0.2">
      <c r="A82" s="81"/>
      <c r="B82" s="81"/>
      <c r="C82" s="81"/>
      <c r="D82" s="82"/>
      <c r="E82" s="81"/>
      <c r="F82" s="83"/>
      <c r="G82" s="81"/>
      <c r="H82" s="81"/>
    </row>
    <row r="83" spans="1:8" ht="18" customHeight="1" x14ac:dyDescent="0.2">
      <c r="A83" s="81"/>
      <c r="B83" s="81"/>
      <c r="C83" s="81"/>
      <c r="D83" s="82"/>
      <c r="E83" s="81"/>
      <c r="F83" s="83"/>
      <c r="G83" s="81"/>
      <c r="H83" s="81"/>
    </row>
    <row r="84" spans="1:8" ht="18" customHeight="1" x14ac:dyDescent="0.2">
      <c r="A84" s="81"/>
      <c r="B84" s="81"/>
      <c r="C84" s="81"/>
      <c r="D84" s="82"/>
      <c r="E84" s="81"/>
      <c r="F84" s="83"/>
      <c r="G84" s="81"/>
      <c r="H84" s="81"/>
    </row>
    <row r="85" spans="1:8" ht="18" customHeight="1" x14ac:dyDescent="0.2">
      <c r="A85" s="81"/>
      <c r="B85" s="81"/>
      <c r="C85" s="81"/>
      <c r="D85" s="82"/>
      <c r="E85" s="81"/>
      <c r="F85" s="83"/>
      <c r="G85" s="81"/>
      <c r="H85" s="81"/>
    </row>
    <row r="86" spans="1:8" ht="18" customHeight="1" x14ac:dyDescent="0.2">
      <c r="A86" s="81"/>
      <c r="B86" s="81"/>
      <c r="C86" s="81"/>
      <c r="D86" s="82"/>
      <c r="E86" s="81"/>
      <c r="F86" s="83"/>
      <c r="G86" s="81"/>
      <c r="H86" s="81"/>
    </row>
    <row r="87" spans="1:8" ht="18" customHeight="1" x14ac:dyDescent="0.2">
      <c r="A87" s="81"/>
      <c r="B87" s="81"/>
      <c r="C87" s="81"/>
      <c r="D87" s="82"/>
      <c r="E87" s="81"/>
      <c r="F87" s="83"/>
      <c r="G87" s="81"/>
      <c r="H87" s="81"/>
    </row>
    <row r="88" spans="1:8" ht="18" customHeight="1" x14ac:dyDescent="0.2">
      <c r="A88" s="81"/>
      <c r="B88" s="81"/>
      <c r="C88" s="81"/>
      <c r="D88" s="82"/>
      <c r="E88" s="81"/>
      <c r="F88" s="83"/>
      <c r="G88" s="81"/>
      <c r="H88" s="81"/>
    </row>
    <row r="89" spans="1:8" ht="18" customHeight="1" x14ac:dyDescent="0.2">
      <c r="A89" s="81"/>
      <c r="B89" s="81"/>
      <c r="C89" s="81"/>
      <c r="D89" s="82"/>
      <c r="E89" s="81"/>
      <c r="F89" s="83"/>
      <c r="G89" s="81"/>
      <c r="H89" s="81"/>
    </row>
    <row r="90" spans="1:8" ht="18" customHeight="1" x14ac:dyDescent="0.2">
      <c r="A90" s="81"/>
      <c r="B90" s="81"/>
      <c r="C90" s="81"/>
      <c r="D90" s="82"/>
      <c r="E90" s="81"/>
      <c r="F90" s="83"/>
      <c r="G90" s="81"/>
      <c r="H90" s="81"/>
    </row>
    <row r="91" spans="1:8" ht="18" customHeight="1" x14ac:dyDescent="0.2">
      <c r="A91" s="81"/>
      <c r="B91" s="81"/>
      <c r="C91" s="81"/>
      <c r="D91" s="82"/>
      <c r="E91" s="81"/>
      <c r="F91" s="83"/>
      <c r="G91" s="81"/>
      <c r="H91" s="81"/>
    </row>
    <row r="92" spans="1:8" ht="18" customHeight="1" x14ac:dyDescent="0.2">
      <c r="A92" s="81"/>
      <c r="B92" s="81"/>
      <c r="C92" s="81"/>
      <c r="D92" s="82"/>
      <c r="E92" s="81"/>
      <c r="F92" s="83"/>
      <c r="G92" s="81"/>
      <c r="H92" s="81"/>
    </row>
    <row r="93" spans="1:8" ht="18" customHeight="1" x14ac:dyDescent="0.2">
      <c r="A93" s="81"/>
      <c r="B93" s="81"/>
      <c r="C93" s="81"/>
      <c r="D93" s="82"/>
      <c r="E93" s="81"/>
      <c r="F93" s="83"/>
      <c r="G93" s="81"/>
      <c r="H93" s="81"/>
    </row>
    <row r="94" spans="1:8" ht="18" customHeight="1" x14ac:dyDescent="0.2">
      <c r="A94" s="81"/>
      <c r="B94" s="81"/>
      <c r="C94" s="81"/>
      <c r="D94" s="82"/>
      <c r="E94" s="81"/>
      <c r="F94" s="83"/>
      <c r="G94" s="81"/>
      <c r="H94" s="81"/>
    </row>
    <row r="95" spans="1:8" ht="18" customHeight="1" x14ac:dyDescent="0.2">
      <c r="A95" s="81"/>
      <c r="B95" s="81"/>
      <c r="C95" s="81"/>
      <c r="D95" s="82"/>
      <c r="E95" s="81"/>
      <c r="F95" s="83"/>
      <c r="G95" s="81"/>
      <c r="H95" s="81"/>
    </row>
    <row r="96" spans="1:8" ht="18" customHeight="1" x14ac:dyDescent="0.2">
      <c r="A96" s="81"/>
      <c r="B96" s="81"/>
      <c r="C96" s="81"/>
      <c r="D96" s="82"/>
      <c r="E96" s="81"/>
      <c r="F96" s="83"/>
      <c r="G96" s="81"/>
      <c r="H96" s="81"/>
    </row>
    <row r="97" spans="1:8" ht="18" customHeight="1" x14ac:dyDescent="0.2">
      <c r="A97" s="81"/>
      <c r="B97" s="81"/>
      <c r="C97" s="81"/>
      <c r="D97" s="82"/>
      <c r="E97" s="81"/>
      <c r="F97" s="83"/>
      <c r="G97" s="81"/>
      <c r="H97" s="81"/>
    </row>
    <row r="98" spans="1:8" ht="18" customHeight="1" x14ac:dyDescent="0.2">
      <c r="A98" s="81"/>
      <c r="B98" s="81"/>
      <c r="C98" s="81"/>
      <c r="D98" s="82"/>
      <c r="E98" s="81"/>
      <c r="F98" s="83"/>
      <c r="G98" s="81"/>
      <c r="H98" s="81"/>
    </row>
    <row r="99" spans="1:8" ht="18" customHeight="1" x14ac:dyDescent="0.2">
      <c r="A99" s="81"/>
      <c r="B99" s="81"/>
      <c r="C99" s="81"/>
      <c r="D99" s="82"/>
      <c r="E99" s="81"/>
      <c r="F99" s="83"/>
      <c r="G99" s="81"/>
      <c r="H99" s="81"/>
    </row>
    <row r="100" spans="1:8" ht="18" customHeight="1" x14ac:dyDescent="0.2">
      <c r="A100" s="81"/>
      <c r="B100" s="81"/>
      <c r="C100" s="81"/>
      <c r="D100" s="82"/>
      <c r="E100" s="81"/>
      <c r="F100" s="83"/>
      <c r="G100" s="81"/>
      <c r="H100" s="81"/>
    </row>
    <row r="101" spans="1:8" ht="18" customHeight="1" x14ac:dyDescent="0.2">
      <c r="A101" s="81"/>
      <c r="B101" s="81"/>
      <c r="C101" s="81"/>
      <c r="D101" s="82"/>
      <c r="E101" s="81"/>
      <c r="F101" s="83"/>
      <c r="G101" s="81"/>
      <c r="H101" s="81"/>
    </row>
    <row r="102" spans="1:8" ht="18" customHeight="1" x14ac:dyDescent="0.2">
      <c r="A102" s="81"/>
      <c r="B102" s="81"/>
      <c r="C102" s="81"/>
      <c r="D102" s="82"/>
      <c r="E102" s="81"/>
      <c r="F102" s="83"/>
      <c r="G102" s="81"/>
      <c r="H102" s="81"/>
    </row>
    <row r="103" spans="1:8" ht="18" customHeight="1" x14ac:dyDescent="0.2">
      <c r="A103" s="81"/>
      <c r="B103" s="81"/>
      <c r="C103" s="81"/>
      <c r="D103" s="82"/>
      <c r="E103" s="81"/>
      <c r="F103" s="83"/>
      <c r="G103" s="81"/>
      <c r="H103" s="81"/>
    </row>
    <row r="104" spans="1:8" ht="18" customHeight="1" x14ac:dyDescent="0.2">
      <c r="A104" s="81"/>
      <c r="B104" s="81"/>
      <c r="C104" s="81"/>
      <c r="D104" s="82"/>
      <c r="E104" s="81"/>
      <c r="F104" s="83"/>
      <c r="G104" s="81"/>
      <c r="H104" s="81"/>
    </row>
    <row r="106" spans="1:8" x14ac:dyDescent="0.2">
      <c r="E106" s="84" t="s">
        <v>478</v>
      </c>
      <c r="F106" s="85">
        <f>SUMIFS(F5:F104,G5:G104,"Booked")+SUMIFS(F5:F104,G5:G104,"In progress")</f>
        <v>350</v>
      </c>
    </row>
    <row r="107" spans="1:8" x14ac:dyDescent="0.2">
      <c r="E107" s="84" t="s">
        <v>479</v>
      </c>
      <c r="F107" s="85">
        <f>SUMIFS(F5:F104,G5:G104,"Completed – Matrix updated")</f>
        <v>0</v>
      </c>
    </row>
  </sheetData>
  <autoFilter ref="A4:H104" xr:uid="{00000000-0009-0000-0000-000004000000}"/>
  <mergeCells count="1">
    <mergeCell ref="A2:H2"/>
  </mergeCells>
  <conditionalFormatting sqref="G5:G104">
    <cfRule type="expression" dxfId="2" priority="2">
      <formula>OR(G5="Booked",G5="In progress")</formula>
    </cfRule>
    <cfRule type="expression" dxfId="1" priority="3">
      <formula>LEFT(G5,9)="Completed"</formula>
    </cfRule>
    <cfRule type="expression" dxfId="0" priority="4">
      <formula>LEFT(G5,6)="Needed"</formula>
    </cfRule>
  </conditionalFormatting>
  <dataValidations count="2">
    <dataValidation type="date" operator="greaterThan" allowBlank="1" showErrorMessage="1" error="Enter a date as DD/MM/YYYY." sqref="D5:D104" xr:uid="{00000000-0002-0000-0400-000000000000}">
      <formula1>1</formula1>
      <formula2>0</formula2>
    </dataValidation>
    <dataValidation type="decimal" allowBlank="1" showErrorMessage="1" error="Enter a number only, without £." sqref="F5:F104" xr:uid="{00000000-0002-0000-0400-000005000000}">
      <formula1>0</formula1>
      <formula2>100000</formula2>
    </dataValidation>
  </dataValidations>
  <pageMargins left="0.75" right="0.75" top="1" bottom="1" header="0.511811023622047" footer="0.5"/>
  <pageSetup fitToHeight="0" orientation="landscape" horizontalDpi="300" verticalDpi="300"/>
  <headerFooter>
    <oddFooter>&amp;L&amp;"Aptos,Regular"&amp;8[COMPANY NAME] – Training and Competence Matrix – ARB-HR-022 – Version 2.0&amp;R&amp;"Aptos,Regular"&amp;8Page &amp;P of &amp;N  ·  Not controlled when printed</oddFooter>
  </headerFooter>
  <extLst>
    <ext xmlns:x14="http://schemas.microsoft.com/office/spreadsheetml/2009/9/main" uri="{CCE6A557-97BC-4b89-ADB6-D9C93CAAB3DF}">
      <x14:dataValidations xmlns:xm="http://schemas.microsoft.com/office/excel/2006/main" count="4">
        <x14:dataValidation type="list" allowBlank="1" xr:uid="{00000000-0002-0000-0400-000001000000}">
          <x14:formula1>
            <xm:f>Matrix!$H$5:$AF$5</xm:f>
          </x14:formula1>
          <x14:formula2>
            <xm:f>0</xm:f>
          </x14:formula2>
          <xm:sqref>A5:A104</xm:sqref>
        </x14:dataValidation>
        <x14:dataValidation type="list" allowBlank="1" xr:uid="{00000000-0002-0000-0400-000002000000}">
          <x14:formula1>
            <xm:f>Lists!$G$2:$G$51</xm:f>
          </x14:formula1>
          <x14:formula2>
            <xm:f>0</xm:f>
          </x14:formula2>
          <xm:sqref>B5:B104</xm:sqref>
        </x14:dataValidation>
        <x14:dataValidation type="list" allowBlank="1" xr:uid="{00000000-0002-0000-0400-000003000000}">
          <x14:formula1>
            <xm:f>Lists!$D$2:$D$10</xm:f>
          </x14:formula1>
          <x14:formula2>
            <xm:f>0</xm:f>
          </x14:formula2>
          <xm:sqref>C5:C104</xm:sqref>
        </x14:dataValidation>
        <x14:dataValidation type="list" allowBlank="1" xr:uid="{00000000-0002-0000-0400-000004000000}">
          <x14:formula1>
            <xm:f>Lists!$E$2:$E$6</xm:f>
          </x14:formula1>
          <x14:formula2>
            <xm:f>0</xm:f>
          </x14:formula2>
          <xm:sqref>G5:G104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51"/>
  <sheetViews>
    <sheetView zoomScaleNormal="100" workbookViewId="0"/>
  </sheetViews>
  <sheetFormatPr baseColWidth="10" defaultColWidth="8.6640625" defaultRowHeight="15" x14ac:dyDescent="0.2"/>
  <cols>
    <col min="1" max="5" width="30" customWidth="1"/>
    <col min="7" max="7" width="48" customWidth="1"/>
  </cols>
  <sheetData>
    <row r="1" spans="1:9" x14ac:dyDescent="0.2">
      <c r="A1" s="86" t="s">
        <v>100</v>
      </c>
      <c r="B1" s="86" t="s">
        <v>480</v>
      </c>
      <c r="C1" s="86" t="s">
        <v>481</v>
      </c>
      <c r="D1" s="86" t="s">
        <v>470</v>
      </c>
      <c r="E1" s="86" t="s">
        <v>474</v>
      </c>
      <c r="G1" s="86" t="s">
        <v>482</v>
      </c>
      <c r="I1" s="87" t="s">
        <v>483</v>
      </c>
    </row>
    <row r="2" spans="1:9" x14ac:dyDescent="0.2">
      <c r="A2" s="88" t="s">
        <v>484</v>
      </c>
      <c r="B2" s="88" t="s">
        <v>103</v>
      </c>
      <c r="C2" s="88" t="s">
        <v>230</v>
      </c>
      <c r="D2" s="88" t="s">
        <v>37</v>
      </c>
      <c r="E2" s="88" t="s">
        <v>485</v>
      </c>
      <c r="G2" t="str">
        <f>Matrix!A11</f>
        <v>CS30 – Chainsaw maintenance and cross-cutting</v>
      </c>
    </row>
    <row r="3" spans="1:9" x14ac:dyDescent="0.2">
      <c r="A3" s="88" t="s">
        <v>101</v>
      </c>
      <c r="B3" s="88" t="s">
        <v>486</v>
      </c>
      <c r="C3" s="88" t="s">
        <v>231</v>
      </c>
      <c r="D3" s="88" t="s">
        <v>35</v>
      </c>
      <c r="E3" s="88" t="s">
        <v>476</v>
      </c>
      <c r="G3" t="str">
        <f>Matrix!A12</f>
        <v>CS31 – Felling small trees (up to 380 mm)</v>
      </c>
    </row>
    <row r="4" spans="1:9" x14ac:dyDescent="0.2">
      <c r="A4" s="88" t="s">
        <v>487</v>
      </c>
      <c r="C4" s="88" t="s">
        <v>43</v>
      </c>
      <c r="D4" s="88" t="s">
        <v>488</v>
      </c>
      <c r="E4" s="88" t="s">
        <v>489</v>
      </c>
      <c r="G4" t="str">
        <f>Matrix!A13</f>
        <v>CS32 – Felling medium trees (380–760 mm)</v>
      </c>
    </row>
    <row r="5" spans="1:9" x14ac:dyDescent="0.2">
      <c r="A5" s="88" t="s">
        <v>490</v>
      </c>
      <c r="D5" s="88" t="s">
        <v>491</v>
      </c>
      <c r="E5" s="88" t="s">
        <v>492</v>
      </c>
      <c r="G5" t="str">
        <f>Matrix!A14</f>
        <v>CS43 – Felling large trees</v>
      </c>
    </row>
    <row r="6" spans="1:9" x14ac:dyDescent="0.2">
      <c r="A6" s="88" t="s">
        <v>493</v>
      </c>
      <c r="D6" s="88" t="s">
        <v>494</v>
      </c>
      <c r="E6" s="88" t="s">
        <v>495</v>
      </c>
      <c r="G6" t="str">
        <f>Matrix!A15</f>
        <v>CS38 – Tree climbing and aerial rescue</v>
      </c>
    </row>
    <row r="7" spans="1:9" x14ac:dyDescent="0.2">
      <c r="A7" s="88" t="s">
        <v>496</v>
      </c>
      <c r="D7" s="88" t="s">
        <v>497</v>
      </c>
      <c r="G7" t="str">
        <f>Matrix!A16</f>
        <v>CS39 – Chainsaw from a rope and harness</v>
      </c>
    </row>
    <row r="8" spans="1:9" x14ac:dyDescent="0.2">
      <c r="A8" s="88" t="s">
        <v>498</v>
      </c>
      <c r="D8" s="88" t="s">
        <v>499</v>
      </c>
      <c r="G8" t="str">
        <f>Matrix!A17</f>
        <v>CS40 – Aerial tree pruning</v>
      </c>
    </row>
    <row r="9" spans="1:9" x14ac:dyDescent="0.2">
      <c r="A9" s="88" t="s">
        <v>500</v>
      </c>
      <c r="D9" s="88" t="s">
        <v>501</v>
      </c>
      <c r="G9" t="str">
        <f>Matrix!A18</f>
        <v>CS41 – Aerial tree rigging</v>
      </c>
    </row>
    <row r="10" spans="1:9" x14ac:dyDescent="0.2">
      <c r="D10" s="88" t="s">
        <v>500</v>
      </c>
      <c r="G10" t="str">
        <f>Matrix!A19</f>
        <v>CS42</v>
      </c>
    </row>
    <row r="11" spans="1:9" x14ac:dyDescent="0.2">
      <c r="G11" t="str">
        <f>Matrix!A20</f>
        <v>CS45 – Arboricultural ground worker</v>
      </c>
    </row>
    <row r="12" spans="1:9" x14ac:dyDescent="0.2">
      <c r="G12" t="str">
        <f>Matrix!A21</f>
        <v>CS48 – Powered pole pruner</v>
      </c>
    </row>
    <row r="13" spans="1:9" x14ac:dyDescent="0.2">
      <c r="G13" t="str">
        <f>Matrix!A22</f>
        <v>Arb dismantling operations</v>
      </c>
    </row>
    <row r="14" spans="1:9" x14ac:dyDescent="0.2">
      <c r="G14" t="str">
        <f>Matrix!A23</f>
        <v>NEW – Chainsaw from a MEWP</v>
      </c>
    </row>
    <row r="15" spans="1:9" x14ac:dyDescent="0.2">
      <c r="G15" t="str">
        <f>Matrix!A24</f>
        <v>[Add your own – chainsaw and aerial]</v>
      </c>
    </row>
    <row r="16" spans="1:9" x14ac:dyDescent="0.2">
      <c r="G16" t="str">
        <f>Matrix!A26</f>
        <v>Tractor (units 205 and 206)</v>
      </c>
    </row>
    <row r="17" spans="7:7" x14ac:dyDescent="0.2">
      <c r="G17" t="str">
        <f>Matrix!A27</f>
        <v>MEWP operator</v>
      </c>
    </row>
    <row r="18" spans="7:7" x14ac:dyDescent="0.2">
      <c r="G18" t="str">
        <f>Matrix!A28</f>
        <v>Woodchipper</v>
      </c>
    </row>
    <row r="19" spans="7:7" x14ac:dyDescent="0.2">
      <c r="G19" t="str">
        <f>Matrix!A29</f>
        <v>Stump grinder</v>
      </c>
    </row>
    <row r="20" spans="7:7" x14ac:dyDescent="0.2">
      <c r="G20" t="str">
        <f>Matrix!A30</f>
        <v>Hedge cutter</v>
      </c>
    </row>
    <row r="21" spans="7:7" x14ac:dyDescent="0.2">
      <c r="G21" t="str">
        <f>Matrix!A31</f>
        <v>Brushcutter / trimmer</v>
      </c>
    </row>
    <row r="22" spans="7:7" x14ac:dyDescent="0.2">
      <c r="G22" t="str">
        <f>Matrix!A32</f>
        <v>Remote control mower</v>
      </c>
    </row>
    <row r="23" spans="7:7" x14ac:dyDescent="0.2">
      <c r="G23" t="str">
        <f>Matrix!A33</f>
        <v>[Add your own – machinery]</v>
      </c>
    </row>
    <row r="24" spans="7:7" x14ac:dyDescent="0.2">
      <c r="G24" t="str">
        <f>Matrix!A35</f>
        <v>First aid + forestry (+F)</v>
      </c>
    </row>
    <row r="25" spans="7:7" x14ac:dyDescent="0.2">
      <c r="G25" t="str">
        <f>Matrix!A36</f>
        <v>NEW – First aid annual refresher</v>
      </c>
    </row>
    <row r="26" spans="7:7" x14ac:dyDescent="0.2">
      <c r="G26" t="str">
        <f>Matrix!A37</f>
        <v>[Add your own – first aid and rescue]</v>
      </c>
    </row>
    <row r="27" spans="7:7" x14ac:dyDescent="0.2">
      <c r="G27" t="str">
        <f>Matrix!A39</f>
        <v>Traffic management (TM)</v>
      </c>
    </row>
    <row r="28" spans="7:7" x14ac:dyDescent="0.2">
      <c r="G28" t="str">
        <f>Matrix!A40</f>
        <v>NRSWA – Unit 010 (Supervisor S1)</v>
      </c>
    </row>
    <row r="29" spans="7:7" x14ac:dyDescent="0.2">
      <c r="G29" t="str">
        <f>Matrix!A41</f>
        <v>NRSWA – Unit 002 (Operative O1)</v>
      </c>
    </row>
    <row r="30" spans="7:7" x14ac:dyDescent="0.2">
      <c r="G30" t="str">
        <f>Matrix!A42</f>
        <v>Utility arboriculture – 301</v>
      </c>
    </row>
    <row r="31" spans="7:7" x14ac:dyDescent="0.2">
      <c r="G31" t="str">
        <f>Matrix!A43</f>
        <v>Utility arboriculture – 302</v>
      </c>
    </row>
    <row r="32" spans="7:7" x14ac:dyDescent="0.2">
      <c r="G32" t="str">
        <f>Matrix!A44</f>
        <v>Utility arboriculture – 303</v>
      </c>
    </row>
    <row r="33" spans="7:7" x14ac:dyDescent="0.2">
      <c r="G33" t="str">
        <f>Matrix!A45</f>
        <v>Utility arboriculture – 304</v>
      </c>
    </row>
    <row r="34" spans="7:7" x14ac:dyDescent="0.2">
      <c r="G34" t="str">
        <f>Matrix!A46</f>
        <v>Utility arboriculture – 305</v>
      </c>
    </row>
    <row r="35" spans="7:7" x14ac:dyDescent="0.2">
      <c r="G35" t="str">
        <f>Matrix!A47</f>
        <v>[Add your own – highways and utilities]</v>
      </c>
    </row>
    <row r="36" spans="7:7" x14ac:dyDescent="0.2">
      <c r="G36" t="str">
        <f>Matrix!A49</f>
        <v>PA1 – Pesticides foundation</v>
      </c>
    </row>
    <row r="37" spans="7:7" x14ac:dyDescent="0.2">
      <c r="G37" t="str">
        <f>Matrix!A50</f>
        <v>PA6A – Hand-held pesticide application</v>
      </c>
    </row>
    <row r="38" spans="7:7" x14ac:dyDescent="0.2">
      <c r="G38" t="str">
        <f>Matrix!A51</f>
        <v>PA9 – Pesticide mists, fogs and smokes</v>
      </c>
    </row>
    <row r="39" spans="7:7" x14ac:dyDescent="0.2">
      <c r="G39" t="str">
        <f>Matrix!A52</f>
        <v>[Add your own – pesticides]</v>
      </c>
    </row>
    <row r="40" spans="7:7" x14ac:dyDescent="0.2">
      <c r="G40" t="str">
        <f>Matrix!A54</f>
        <v>CSCS card</v>
      </c>
    </row>
    <row r="41" spans="7:7" x14ac:dyDescent="0.2">
      <c r="G41" t="str">
        <f>Matrix!A55</f>
        <v>CSCS test (CITB HS&amp;E test)</v>
      </c>
    </row>
    <row r="42" spans="7:7" x14ac:dyDescent="0.2">
      <c r="G42" t="str">
        <f>Matrix!A56</f>
        <v>ROLO</v>
      </c>
    </row>
    <row r="43" spans="7:7" x14ac:dyDescent="0.2">
      <c r="G43" t="str">
        <f>Matrix!A57</f>
        <v>DBS check</v>
      </c>
    </row>
    <row r="44" spans="7:7" x14ac:dyDescent="0.2">
      <c r="G44" t="str">
        <f>Matrix!A58</f>
        <v>Manual handling</v>
      </c>
    </row>
    <row r="45" spans="7:7" x14ac:dyDescent="0.2">
      <c r="G45" t="str">
        <f>Matrix!A59</f>
        <v>[Add your own – construction site and general]</v>
      </c>
    </row>
    <row r="46" spans="7:7" x14ac:dyDescent="0.2">
      <c r="G46" t="str">
        <f>Matrix!A61</f>
        <v>LOLER examiner (climbing and rigging kit)</v>
      </c>
    </row>
    <row r="47" spans="7:7" x14ac:dyDescent="0.2">
      <c r="G47" t="str">
        <f>Matrix!A62</f>
        <v>Tree inspection</v>
      </c>
    </row>
    <row r="48" spans="7:7" x14ac:dyDescent="0.2">
      <c r="G48" t="str">
        <f>Matrix!A63</f>
        <v>Arb/forestry Level 2</v>
      </c>
    </row>
    <row r="49" spans="7:7" x14ac:dyDescent="0.2">
      <c r="G49" t="str">
        <f>Matrix!A64</f>
        <v>Arb/forestry Level 3</v>
      </c>
    </row>
    <row r="50" spans="7:7" x14ac:dyDescent="0.2">
      <c r="G50" t="str">
        <f>Matrix!A65</f>
        <v>Arb Level 4</v>
      </c>
    </row>
    <row r="51" spans="7:7" x14ac:dyDescent="0.2">
      <c r="G51" t="str">
        <f>Matrix!A66</f>
        <v>[Add your own – management and inspection]</v>
      </c>
    </row>
  </sheetData>
  <pageMargins left="0.75" right="0.75" top="1" bottom="1" header="0.511811023622047" footer="0.5"/>
  <pageSetup fitToHeight="0" orientation="landscape" horizontalDpi="300" verticalDpi="300"/>
  <headerFooter>
    <oddFooter>&amp;L&amp;"Aptos,Regular"&amp;8[COMPANY NAME] – Training and Competence Matrix – ARB-HR-022 – Version 2.0&amp;R&amp;"Aptos,Regular"&amp;8Page &amp;P of &amp;N  ·  Not controlled when printed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F66"/>
  <sheetViews>
    <sheetView zoomScaleNormal="100" workbookViewId="0"/>
  </sheetViews>
  <sheetFormatPr baseColWidth="10" defaultColWidth="8.6640625" defaultRowHeight="15" x14ac:dyDescent="0.2"/>
  <sheetData>
    <row r="1" spans="1:32" x14ac:dyDescent="0.2">
      <c r="A1" t="s">
        <v>502</v>
      </c>
    </row>
    <row r="11" spans="1:32" x14ac:dyDescent="0.2">
      <c r="A11" t="str">
        <f>Matrix!A11</f>
        <v>CS30 – Chainsaw maintenance and cross-cutting</v>
      </c>
      <c r="H11" t="str">
        <f>IF(Matrix!H$5="","",IF(Matrix!H$6="","",IFERROR(T(INDEX('Role requirements'!$C11:$J11,MATCH(Matrix!H$6,'Role requirements'!$C$9:$J$9,0))),"")))</f>
        <v>Required</v>
      </c>
      <c r="I11" t="str">
        <f>IF(Matrix!I$5="","",IF(Matrix!I$6="","",IFERROR(T(INDEX('Role requirements'!$C11:$J11,MATCH(Matrix!I$6,'Role requirements'!$C$9:$J$9,0))),"")))</f>
        <v/>
      </c>
      <c r="J11" t="str">
        <f>IF(Matrix!J$5="","",IF(Matrix!J$6="","",IFERROR(T(INDEX('Role requirements'!$C11:$J11,MATCH(Matrix!J$6,'Role requirements'!$C$9:$J$9,0))),"")))</f>
        <v/>
      </c>
      <c r="K11" t="str">
        <f>IF(Matrix!K$5="","",IF(Matrix!K$6="","",IFERROR(T(INDEX('Role requirements'!$C11:$J11,MATCH(Matrix!K$6,'Role requirements'!$C$9:$J$9,0))),"")))</f>
        <v/>
      </c>
      <c r="L11" t="str">
        <f>IF(Matrix!L$5="","",IF(Matrix!L$6="","",IFERROR(T(INDEX('Role requirements'!$C11:$J11,MATCH(Matrix!L$6,'Role requirements'!$C$9:$J$9,0))),"")))</f>
        <v/>
      </c>
      <c r="M11" t="str">
        <f>IF(Matrix!M$5="","",IF(Matrix!M$6="","",IFERROR(T(INDEX('Role requirements'!$C11:$J11,MATCH(Matrix!M$6,'Role requirements'!$C$9:$J$9,0))),"")))</f>
        <v/>
      </c>
      <c r="N11" t="str">
        <f>IF(Matrix!N$5="","",IF(Matrix!N$6="","",IFERROR(T(INDEX('Role requirements'!$C11:$J11,MATCH(Matrix!N$6,'Role requirements'!$C$9:$J$9,0))),"")))</f>
        <v/>
      </c>
      <c r="O11" t="str">
        <f>IF(Matrix!O$5="","",IF(Matrix!O$6="","",IFERROR(T(INDEX('Role requirements'!$C11:$J11,MATCH(Matrix!O$6,'Role requirements'!$C$9:$J$9,0))),"")))</f>
        <v/>
      </c>
      <c r="P11" t="str">
        <f>IF(Matrix!P$5="","",IF(Matrix!P$6="","",IFERROR(T(INDEX('Role requirements'!$C11:$J11,MATCH(Matrix!P$6,'Role requirements'!$C$9:$J$9,0))),"")))</f>
        <v/>
      </c>
      <c r="Q11" t="str">
        <f>IF(Matrix!Q$5="","",IF(Matrix!Q$6="","",IFERROR(T(INDEX('Role requirements'!$C11:$J11,MATCH(Matrix!Q$6,'Role requirements'!$C$9:$J$9,0))),"")))</f>
        <v/>
      </c>
      <c r="R11" t="str">
        <f>IF(Matrix!R$5="","",IF(Matrix!R$6="","",IFERROR(T(INDEX('Role requirements'!$C11:$J11,MATCH(Matrix!R$6,'Role requirements'!$C$9:$J$9,0))),"")))</f>
        <v/>
      </c>
      <c r="S11" t="str">
        <f>IF(Matrix!S$5="","",IF(Matrix!S$6="","",IFERROR(T(INDEX('Role requirements'!$C11:$J11,MATCH(Matrix!S$6,'Role requirements'!$C$9:$J$9,0))),"")))</f>
        <v/>
      </c>
      <c r="T11" t="str">
        <f>IF(Matrix!T$5="","",IF(Matrix!T$6="","",IFERROR(T(INDEX('Role requirements'!$C11:$J11,MATCH(Matrix!T$6,'Role requirements'!$C$9:$J$9,0))),"")))</f>
        <v/>
      </c>
      <c r="U11" t="str">
        <f>IF(Matrix!U$5="","",IF(Matrix!U$6="","",IFERROR(T(INDEX('Role requirements'!$C11:$J11,MATCH(Matrix!U$6,'Role requirements'!$C$9:$J$9,0))),"")))</f>
        <v/>
      </c>
      <c r="V11" t="str">
        <f>IF(Matrix!V$5="","",IF(Matrix!V$6="","",IFERROR(T(INDEX('Role requirements'!$C11:$J11,MATCH(Matrix!V$6,'Role requirements'!$C$9:$J$9,0))),"")))</f>
        <v/>
      </c>
      <c r="W11" t="str">
        <f>IF(Matrix!W$5="","",IF(Matrix!W$6="","",IFERROR(T(INDEX('Role requirements'!$C11:$J11,MATCH(Matrix!W$6,'Role requirements'!$C$9:$J$9,0))),"")))</f>
        <v/>
      </c>
      <c r="X11" t="str">
        <f>IF(Matrix!X$5="","",IF(Matrix!X$6="","",IFERROR(T(INDEX('Role requirements'!$C11:$J11,MATCH(Matrix!X$6,'Role requirements'!$C$9:$J$9,0))),"")))</f>
        <v/>
      </c>
      <c r="Y11" t="str">
        <f>IF(Matrix!Y$5="","",IF(Matrix!Y$6="","",IFERROR(T(INDEX('Role requirements'!$C11:$J11,MATCH(Matrix!Y$6,'Role requirements'!$C$9:$J$9,0))),"")))</f>
        <v/>
      </c>
      <c r="Z11" t="str">
        <f>IF(Matrix!Z$5="","",IF(Matrix!Z$6="","",IFERROR(T(INDEX('Role requirements'!$C11:$J11,MATCH(Matrix!Z$6,'Role requirements'!$C$9:$J$9,0))),"")))</f>
        <v/>
      </c>
      <c r="AA11" t="str">
        <f>IF(Matrix!AA$5="","",IF(Matrix!AA$6="","",IFERROR(T(INDEX('Role requirements'!$C11:$J11,MATCH(Matrix!AA$6,'Role requirements'!$C$9:$J$9,0))),"")))</f>
        <v/>
      </c>
      <c r="AB11" t="str">
        <f>IF(Matrix!AB$5="","",IF(Matrix!AB$6="","",IFERROR(T(INDEX('Role requirements'!$C11:$J11,MATCH(Matrix!AB$6,'Role requirements'!$C$9:$J$9,0))),"")))</f>
        <v/>
      </c>
      <c r="AC11" t="str">
        <f>IF(Matrix!AC$5="","",IF(Matrix!AC$6="","",IFERROR(T(INDEX('Role requirements'!$C11:$J11,MATCH(Matrix!AC$6,'Role requirements'!$C$9:$J$9,0))),"")))</f>
        <v/>
      </c>
      <c r="AD11" t="str">
        <f>IF(Matrix!AD$5="","",IF(Matrix!AD$6="","",IFERROR(T(INDEX('Role requirements'!$C11:$J11,MATCH(Matrix!AD$6,'Role requirements'!$C$9:$J$9,0))),"")))</f>
        <v/>
      </c>
      <c r="AE11" t="str">
        <f>IF(Matrix!AE$5="","",IF(Matrix!AE$6="","",IFERROR(T(INDEX('Role requirements'!$C11:$J11,MATCH(Matrix!AE$6,'Role requirements'!$C$9:$J$9,0))),"")))</f>
        <v/>
      </c>
      <c r="AF11" t="str">
        <f>IF(Matrix!AF$5="","",IF(Matrix!AF$6="","",IFERROR(T(INDEX('Role requirements'!$C11:$J11,MATCH(Matrix!AF$6,'Role requirements'!$C$9:$J$9,0))),"")))</f>
        <v/>
      </c>
    </row>
    <row r="12" spans="1:32" x14ac:dyDescent="0.2">
      <c r="A12" t="str">
        <f>Matrix!A12</f>
        <v>CS31 – Felling small trees (up to 380 mm)</v>
      </c>
      <c r="H12" t="str">
        <f>IF(Matrix!H$5="","",IF(Matrix!H$6="","",IFERROR(T(INDEX('Role requirements'!$C12:$J12,MATCH(Matrix!H$6,'Role requirements'!$C$9:$J$9,0))),"")))</f>
        <v>Required</v>
      </c>
      <c r="I12" t="str">
        <f>IF(Matrix!I$5="","",IF(Matrix!I$6="","",IFERROR(T(INDEX('Role requirements'!$C12:$J12,MATCH(Matrix!I$6,'Role requirements'!$C$9:$J$9,0))),"")))</f>
        <v/>
      </c>
      <c r="J12" t="str">
        <f>IF(Matrix!J$5="","",IF(Matrix!J$6="","",IFERROR(T(INDEX('Role requirements'!$C12:$J12,MATCH(Matrix!J$6,'Role requirements'!$C$9:$J$9,0))),"")))</f>
        <v/>
      </c>
      <c r="K12" t="str">
        <f>IF(Matrix!K$5="","",IF(Matrix!K$6="","",IFERROR(T(INDEX('Role requirements'!$C12:$J12,MATCH(Matrix!K$6,'Role requirements'!$C$9:$J$9,0))),"")))</f>
        <v/>
      </c>
      <c r="L12" t="str">
        <f>IF(Matrix!L$5="","",IF(Matrix!L$6="","",IFERROR(T(INDEX('Role requirements'!$C12:$J12,MATCH(Matrix!L$6,'Role requirements'!$C$9:$J$9,0))),"")))</f>
        <v/>
      </c>
      <c r="M12" t="str">
        <f>IF(Matrix!M$5="","",IF(Matrix!M$6="","",IFERROR(T(INDEX('Role requirements'!$C12:$J12,MATCH(Matrix!M$6,'Role requirements'!$C$9:$J$9,0))),"")))</f>
        <v/>
      </c>
      <c r="N12" t="str">
        <f>IF(Matrix!N$5="","",IF(Matrix!N$6="","",IFERROR(T(INDEX('Role requirements'!$C12:$J12,MATCH(Matrix!N$6,'Role requirements'!$C$9:$J$9,0))),"")))</f>
        <v/>
      </c>
      <c r="O12" t="str">
        <f>IF(Matrix!O$5="","",IF(Matrix!O$6="","",IFERROR(T(INDEX('Role requirements'!$C12:$J12,MATCH(Matrix!O$6,'Role requirements'!$C$9:$J$9,0))),"")))</f>
        <v/>
      </c>
      <c r="P12" t="str">
        <f>IF(Matrix!P$5="","",IF(Matrix!P$6="","",IFERROR(T(INDEX('Role requirements'!$C12:$J12,MATCH(Matrix!P$6,'Role requirements'!$C$9:$J$9,0))),"")))</f>
        <v/>
      </c>
      <c r="Q12" t="str">
        <f>IF(Matrix!Q$5="","",IF(Matrix!Q$6="","",IFERROR(T(INDEX('Role requirements'!$C12:$J12,MATCH(Matrix!Q$6,'Role requirements'!$C$9:$J$9,0))),"")))</f>
        <v/>
      </c>
      <c r="R12" t="str">
        <f>IF(Matrix!R$5="","",IF(Matrix!R$6="","",IFERROR(T(INDEX('Role requirements'!$C12:$J12,MATCH(Matrix!R$6,'Role requirements'!$C$9:$J$9,0))),"")))</f>
        <v/>
      </c>
      <c r="S12" t="str">
        <f>IF(Matrix!S$5="","",IF(Matrix!S$6="","",IFERROR(T(INDEX('Role requirements'!$C12:$J12,MATCH(Matrix!S$6,'Role requirements'!$C$9:$J$9,0))),"")))</f>
        <v/>
      </c>
      <c r="T12" t="str">
        <f>IF(Matrix!T$5="","",IF(Matrix!T$6="","",IFERROR(T(INDEX('Role requirements'!$C12:$J12,MATCH(Matrix!T$6,'Role requirements'!$C$9:$J$9,0))),"")))</f>
        <v/>
      </c>
      <c r="U12" t="str">
        <f>IF(Matrix!U$5="","",IF(Matrix!U$6="","",IFERROR(T(INDEX('Role requirements'!$C12:$J12,MATCH(Matrix!U$6,'Role requirements'!$C$9:$J$9,0))),"")))</f>
        <v/>
      </c>
      <c r="V12" t="str">
        <f>IF(Matrix!V$5="","",IF(Matrix!V$6="","",IFERROR(T(INDEX('Role requirements'!$C12:$J12,MATCH(Matrix!V$6,'Role requirements'!$C$9:$J$9,0))),"")))</f>
        <v/>
      </c>
      <c r="W12" t="str">
        <f>IF(Matrix!W$5="","",IF(Matrix!W$6="","",IFERROR(T(INDEX('Role requirements'!$C12:$J12,MATCH(Matrix!W$6,'Role requirements'!$C$9:$J$9,0))),"")))</f>
        <v/>
      </c>
      <c r="X12" t="str">
        <f>IF(Matrix!X$5="","",IF(Matrix!X$6="","",IFERROR(T(INDEX('Role requirements'!$C12:$J12,MATCH(Matrix!X$6,'Role requirements'!$C$9:$J$9,0))),"")))</f>
        <v/>
      </c>
      <c r="Y12" t="str">
        <f>IF(Matrix!Y$5="","",IF(Matrix!Y$6="","",IFERROR(T(INDEX('Role requirements'!$C12:$J12,MATCH(Matrix!Y$6,'Role requirements'!$C$9:$J$9,0))),"")))</f>
        <v/>
      </c>
      <c r="Z12" t="str">
        <f>IF(Matrix!Z$5="","",IF(Matrix!Z$6="","",IFERROR(T(INDEX('Role requirements'!$C12:$J12,MATCH(Matrix!Z$6,'Role requirements'!$C$9:$J$9,0))),"")))</f>
        <v/>
      </c>
      <c r="AA12" t="str">
        <f>IF(Matrix!AA$5="","",IF(Matrix!AA$6="","",IFERROR(T(INDEX('Role requirements'!$C12:$J12,MATCH(Matrix!AA$6,'Role requirements'!$C$9:$J$9,0))),"")))</f>
        <v/>
      </c>
      <c r="AB12" t="str">
        <f>IF(Matrix!AB$5="","",IF(Matrix!AB$6="","",IFERROR(T(INDEX('Role requirements'!$C12:$J12,MATCH(Matrix!AB$6,'Role requirements'!$C$9:$J$9,0))),"")))</f>
        <v/>
      </c>
      <c r="AC12" t="str">
        <f>IF(Matrix!AC$5="","",IF(Matrix!AC$6="","",IFERROR(T(INDEX('Role requirements'!$C12:$J12,MATCH(Matrix!AC$6,'Role requirements'!$C$9:$J$9,0))),"")))</f>
        <v/>
      </c>
      <c r="AD12" t="str">
        <f>IF(Matrix!AD$5="","",IF(Matrix!AD$6="","",IFERROR(T(INDEX('Role requirements'!$C12:$J12,MATCH(Matrix!AD$6,'Role requirements'!$C$9:$J$9,0))),"")))</f>
        <v/>
      </c>
      <c r="AE12" t="str">
        <f>IF(Matrix!AE$5="","",IF(Matrix!AE$6="","",IFERROR(T(INDEX('Role requirements'!$C12:$J12,MATCH(Matrix!AE$6,'Role requirements'!$C$9:$J$9,0))),"")))</f>
        <v/>
      </c>
      <c r="AF12" t="str">
        <f>IF(Matrix!AF$5="","",IF(Matrix!AF$6="","",IFERROR(T(INDEX('Role requirements'!$C12:$J12,MATCH(Matrix!AF$6,'Role requirements'!$C$9:$J$9,0))),"")))</f>
        <v/>
      </c>
    </row>
    <row r="13" spans="1:32" x14ac:dyDescent="0.2">
      <c r="A13" t="str">
        <f>Matrix!A13</f>
        <v>CS32 – Felling medium trees (380–760 mm)</v>
      </c>
      <c r="H13" t="str">
        <f>IF(Matrix!H$5="","",IF(Matrix!H$6="","",IFERROR(T(INDEX('Role requirements'!$C13:$J13,MATCH(Matrix!H$6,'Role requirements'!$C$9:$J$9,0))),"")))</f>
        <v/>
      </c>
      <c r="I13" t="str">
        <f>IF(Matrix!I$5="","",IF(Matrix!I$6="","",IFERROR(T(INDEX('Role requirements'!$C13:$J13,MATCH(Matrix!I$6,'Role requirements'!$C$9:$J$9,0))),"")))</f>
        <v/>
      </c>
      <c r="J13" t="str">
        <f>IF(Matrix!J$5="","",IF(Matrix!J$6="","",IFERROR(T(INDEX('Role requirements'!$C13:$J13,MATCH(Matrix!J$6,'Role requirements'!$C$9:$J$9,0))),"")))</f>
        <v/>
      </c>
      <c r="K13" t="str">
        <f>IF(Matrix!K$5="","",IF(Matrix!K$6="","",IFERROR(T(INDEX('Role requirements'!$C13:$J13,MATCH(Matrix!K$6,'Role requirements'!$C$9:$J$9,0))),"")))</f>
        <v/>
      </c>
      <c r="L13" t="str">
        <f>IF(Matrix!L$5="","",IF(Matrix!L$6="","",IFERROR(T(INDEX('Role requirements'!$C13:$J13,MATCH(Matrix!L$6,'Role requirements'!$C$9:$J$9,0))),"")))</f>
        <v/>
      </c>
      <c r="M13" t="str">
        <f>IF(Matrix!M$5="","",IF(Matrix!M$6="","",IFERROR(T(INDEX('Role requirements'!$C13:$J13,MATCH(Matrix!M$6,'Role requirements'!$C$9:$J$9,0))),"")))</f>
        <v/>
      </c>
      <c r="N13" t="str">
        <f>IF(Matrix!N$5="","",IF(Matrix!N$6="","",IFERROR(T(INDEX('Role requirements'!$C13:$J13,MATCH(Matrix!N$6,'Role requirements'!$C$9:$J$9,0))),"")))</f>
        <v/>
      </c>
      <c r="O13" t="str">
        <f>IF(Matrix!O$5="","",IF(Matrix!O$6="","",IFERROR(T(INDEX('Role requirements'!$C13:$J13,MATCH(Matrix!O$6,'Role requirements'!$C$9:$J$9,0))),"")))</f>
        <v/>
      </c>
      <c r="P13" t="str">
        <f>IF(Matrix!P$5="","",IF(Matrix!P$6="","",IFERROR(T(INDEX('Role requirements'!$C13:$J13,MATCH(Matrix!P$6,'Role requirements'!$C$9:$J$9,0))),"")))</f>
        <v/>
      </c>
      <c r="Q13" t="str">
        <f>IF(Matrix!Q$5="","",IF(Matrix!Q$6="","",IFERROR(T(INDEX('Role requirements'!$C13:$J13,MATCH(Matrix!Q$6,'Role requirements'!$C$9:$J$9,0))),"")))</f>
        <v/>
      </c>
      <c r="R13" t="str">
        <f>IF(Matrix!R$5="","",IF(Matrix!R$6="","",IFERROR(T(INDEX('Role requirements'!$C13:$J13,MATCH(Matrix!R$6,'Role requirements'!$C$9:$J$9,0))),"")))</f>
        <v/>
      </c>
      <c r="S13" t="str">
        <f>IF(Matrix!S$5="","",IF(Matrix!S$6="","",IFERROR(T(INDEX('Role requirements'!$C13:$J13,MATCH(Matrix!S$6,'Role requirements'!$C$9:$J$9,0))),"")))</f>
        <v/>
      </c>
      <c r="T13" t="str">
        <f>IF(Matrix!T$5="","",IF(Matrix!T$6="","",IFERROR(T(INDEX('Role requirements'!$C13:$J13,MATCH(Matrix!T$6,'Role requirements'!$C$9:$J$9,0))),"")))</f>
        <v/>
      </c>
      <c r="U13" t="str">
        <f>IF(Matrix!U$5="","",IF(Matrix!U$6="","",IFERROR(T(INDEX('Role requirements'!$C13:$J13,MATCH(Matrix!U$6,'Role requirements'!$C$9:$J$9,0))),"")))</f>
        <v/>
      </c>
      <c r="V13" t="str">
        <f>IF(Matrix!V$5="","",IF(Matrix!V$6="","",IFERROR(T(INDEX('Role requirements'!$C13:$J13,MATCH(Matrix!V$6,'Role requirements'!$C$9:$J$9,0))),"")))</f>
        <v/>
      </c>
      <c r="W13" t="str">
        <f>IF(Matrix!W$5="","",IF(Matrix!W$6="","",IFERROR(T(INDEX('Role requirements'!$C13:$J13,MATCH(Matrix!W$6,'Role requirements'!$C$9:$J$9,0))),"")))</f>
        <v/>
      </c>
      <c r="X13" t="str">
        <f>IF(Matrix!X$5="","",IF(Matrix!X$6="","",IFERROR(T(INDEX('Role requirements'!$C13:$J13,MATCH(Matrix!X$6,'Role requirements'!$C$9:$J$9,0))),"")))</f>
        <v/>
      </c>
      <c r="Y13" t="str">
        <f>IF(Matrix!Y$5="","",IF(Matrix!Y$6="","",IFERROR(T(INDEX('Role requirements'!$C13:$J13,MATCH(Matrix!Y$6,'Role requirements'!$C$9:$J$9,0))),"")))</f>
        <v/>
      </c>
      <c r="Z13" t="str">
        <f>IF(Matrix!Z$5="","",IF(Matrix!Z$6="","",IFERROR(T(INDEX('Role requirements'!$C13:$J13,MATCH(Matrix!Z$6,'Role requirements'!$C$9:$J$9,0))),"")))</f>
        <v/>
      </c>
      <c r="AA13" t="str">
        <f>IF(Matrix!AA$5="","",IF(Matrix!AA$6="","",IFERROR(T(INDEX('Role requirements'!$C13:$J13,MATCH(Matrix!AA$6,'Role requirements'!$C$9:$J$9,0))),"")))</f>
        <v/>
      </c>
      <c r="AB13" t="str">
        <f>IF(Matrix!AB$5="","",IF(Matrix!AB$6="","",IFERROR(T(INDEX('Role requirements'!$C13:$J13,MATCH(Matrix!AB$6,'Role requirements'!$C$9:$J$9,0))),"")))</f>
        <v/>
      </c>
      <c r="AC13" t="str">
        <f>IF(Matrix!AC$5="","",IF(Matrix!AC$6="","",IFERROR(T(INDEX('Role requirements'!$C13:$J13,MATCH(Matrix!AC$6,'Role requirements'!$C$9:$J$9,0))),"")))</f>
        <v/>
      </c>
      <c r="AD13" t="str">
        <f>IF(Matrix!AD$5="","",IF(Matrix!AD$6="","",IFERROR(T(INDEX('Role requirements'!$C13:$J13,MATCH(Matrix!AD$6,'Role requirements'!$C$9:$J$9,0))),"")))</f>
        <v/>
      </c>
      <c r="AE13" t="str">
        <f>IF(Matrix!AE$5="","",IF(Matrix!AE$6="","",IFERROR(T(INDEX('Role requirements'!$C13:$J13,MATCH(Matrix!AE$6,'Role requirements'!$C$9:$J$9,0))),"")))</f>
        <v/>
      </c>
      <c r="AF13" t="str">
        <f>IF(Matrix!AF$5="","",IF(Matrix!AF$6="","",IFERROR(T(INDEX('Role requirements'!$C13:$J13,MATCH(Matrix!AF$6,'Role requirements'!$C$9:$J$9,0))),"")))</f>
        <v/>
      </c>
    </row>
    <row r="14" spans="1:32" x14ac:dyDescent="0.2">
      <c r="A14" t="str">
        <f>Matrix!A14</f>
        <v>CS43 – Felling large trees</v>
      </c>
      <c r="H14" t="str">
        <f>IF(Matrix!H$5="","",IF(Matrix!H$6="","",IFERROR(T(INDEX('Role requirements'!$C14:$J14,MATCH(Matrix!H$6,'Role requirements'!$C$9:$J$9,0))),"")))</f>
        <v/>
      </c>
      <c r="I14" t="str">
        <f>IF(Matrix!I$5="","",IF(Matrix!I$6="","",IFERROR(T(INDEX('Role requirements'!$C14:$J14,MATCH(Matrix!I$6,'Role requirements'!$C$9:$J$9,0))),"")))</f>
        <v/>
      </c>
      <c r="J14" t="str">
        <f>IF(Matrix!J$5="","",IF(Matrix!J$6="","",IFERROR(T(INDEX('Role requirements'!$C14:$J14,MATCH(Matrix!J$6,'Role requirements'!$C$9:$J$9,0))),"")))</f>
        <v/>
      </c>
      <c r="K14" t="str">
        <f>IF(Matrix!K$5="","",IF(Matrix!K$6="","",IFERROR(T(INDEX('Role requirements'!$C14:$J14,MATCH(Matrix!K$6,'Role requirements'!$C$9:$J$9,0))),"")))</f>
        <v/>
      </c>
      <c r="L14" t="str">
        <f>IF(Matrix!L$5="","",IF(Matrix!L$6="","",IFERROR(T(INDEX('Role requirements'!$C14:$J14,MATCH(Matrix!L$6,'Role requirements'!$C$9:$J$9,0))),"")))</f>
        <v/>
      </c>
      <c r="M14" t="str">
        <f>IF(Matrix!M$5="","",IF(Matrix!M$6="","",IFERROR(T(INDEX('Role requirements'!$C14:$J14,MATCH(Matrix!M$6,'Role requirements'!$C$9:$J$9,0))),"")))</f>
        <v/>
      </c>
      <c r="N14" t="str">
        <f>IF(Matrix!N$5="","",IF(Matrix!N$6="","",IFERROR(T(INDEX('Role requirements'!$C14:$J14,MATCH(Matrix!N$6,'Role requirements'!$C$9:$J$9,0))),"")))</f>
        <v/>
      </c>
      <c r="O14" t="str">
        <f>IF(Matrix!O$5="","",IF(Matrix!O$6="","",IFERROR(T(INDEX('Role requirements'!$C14:$J14,MATCH(Matrix!O$6,'Role requirements'!$C$9:$J$9,0))),"")))</f>
        <v/>
      </c>
      <c r="P14" t="str">
        <f>IF(Matrix!P$5="","",IF(Matrix!P$6="","",IFERROR(T(INDEX('Role requirements'!$C14:$J14,MATCH(Matrix!P$6,'Role requirements'!$C$9:$J$9,0))),"")))</f>
        <v/>
      </c>
      <c r="Q14" t="str">
        <f>IF(Matrix!Q$5="","",IF(Matrix!Q$6="","",IFERROR(T(INDEX('Role requirements'!$C14:$J14,MATCH(Matrix!Q$6,'Role requirements'!$C$9:$J$9,0))),"")))</f>
        <v/>
      </c>
      <c r="R14" t="str">
        <f>IF(Matrix!R$5="","",IF(Matrix!R$6="","",IFERROR(T(INDEX('Role requirements'!$C14:$J14,MATCH(Matrix!R$6,'Role requirements'!$C$9:$J$9,0))),"")))</f>
        <v/>
      </c>
      <c r="S14" t="str">
        <f>IF(Matrix!S$5="","",IF(Matrix!S$6="","",IFERROR(T(INDEX('Role requirements'!$C14:$J14,MATCH(Matrix!S$6,'Role requirements'!$C$9:$J$9,0))),"")))</f>
        <v/>
      </c>
      <c r="T14" t="str">
        <f>IF(Matrix!T$5="","",IF(Matrix!T$6="","",IFERROR(T(INDEX('Role requirements'!$C14:$J14,MATCH(Matrix!T$6,'Role requirements'!$C$9:$J$9,0))),"")))</f>
        <v/>
      </c>
      <c r="U14" t="str">
        <f>IF(Matrix!U$5="","",IF(Matrix!U$6="","",IFERROR(T(INDEX('Role requirements'!$C14:$J14,MATCH(Matrix!U$6,'Role requirements'!$C$9:$J$9,0))),"")))</f>
        <v/>
      </c>
      <c r="V14" t="str">
        <f>IF(Matrix!V$5="","",IF(Matrix!V$6="","",IFERROR(T(INDEX('Role requirements'!$C14:$J14,MATCH(Matrix!V$6,'Role requirements'!$C$9:$J$9,0))),"")))</f>
        <v/>
      </c>
      <c r="W14" t="str">
        <f>IF(Matrix!W$5="","",IF(Matrix!W$6="","",IFERROR(T(INDEX('Role requirements'!$C14:$J14,MATCH(Matrix!W$6,'Role requirements'!$C$9:$J$9,0))),"")))</f>
        <v/>
      </c>
      <c r="X14" t="str">
        <f>IF(Matrix!X$5="","",IF(Matrix!X$6="","",IFERROR(T(INDEX('Role requirements'!$C14:$J14,MATCH(Matrix!X$6,'Role requirements'!$C$9:$J$9,0))),"")))</f>
        <v/>
      </c>
      <c r="Y14" t="str">
        <f>IF(Matrix!Y$5="","",IF(Matrix!Y$6="","",IFERROR(T(INDEX('Role requirements'!$C14:$J14,MATCH(Matrix!Y$6,'Role requirements'!$C$9:$J$9,0))),"")))</f>
        <v/>
      </c>
      <c r="Z14" t="str">
        <f>IF(Matrix!Z$5="","",IF(Matrix!Z$6="","",IFERROR(T(INDEX('Role requirements'!$C14:$J14,MATCH(Matrix!Z$6,'Role requirements'!$C$9:$J$9,0))),"")))</f>
        <v/>
      </c>
      <c r="AA14" t="str">
        <f>IF(Matrix!AA$5="","",IF(Matrix!AA$6="","",IFERROR(T(INDEX('Role requirements'!$C14:$J14,MATCH(Matrix!AA$6,'Role requirements'!$C$9:$J$9,0))),"")))</f>
        <v/>
      </c>
      <c r="AB14" t="str">
        <f>IF(Matrix!AB$5="","",IF(Matrix!AB$6="","",IFERROR(T(INDEX('Role requirements'!$C14:$J14,MATCH(Matrix!AB$6,'Role requirements'!$C$9:$J$9,0))),"")))</f>
        <v/>
      </c>
      <c r="AC14" t="str">
        <f>IF(Matrix!AC$5="","",IF(Matrix!AC$6="","",IFERROR(T(INDEX('Role requirements'!$C14:$J14,MATCH(Matrix!AC$6,'Role requirements'!$C$9:$J$9,0))),"")))</f>
        <v/>
      </c>
      <c r="AD14" t="str">
        <f>IF(Matrix!AD$5="","",IF(Matrix!AD$6="","",IFERROR(T(INDEX('Role requirements'!$C14:$J14,MATCH(Matrix!AD$6,'Role requirements'!$C$9:$J$9,0))),"")))</f>
        <v/>
      </c>
      <c r="AE14" t="str">
        <f>IF(Matrix!AE$5="","",IF(Matrix!AE$6="","",IFERROR(T(INDEX('Role requirements'!$C14:$J14,MATCH(Matrix!AE$6,'Role requirements'!$C$9:$J$9,0))),"")))</f>
        <v/>
      </c>
      <c r="AF14" t="str">
        <f>IF(Matrix!AF$5="","",IF(Matrix!AF$6="","",IFERROR(T(INDEX('Role requirements'!$C14:$J14,MATCH(Matrix!AF$6,'Role requirements'!$C$9:$J$9,0))),"")))</f>
        <v/>
      </c>
    </row>
    <row r="15" spans="1:32" x14ac:dyDescent="0.2">
      <c r="A15" t="str">
        <f>Matrix!A15</f>
        <v>CS38 – Tree climbing and aerial rescue</v>
      </c>
      <c r="H15" t="str">
        <f>IF(Matrix!H$5="","",IF(Matrix!H$6="","",IFERROR(T(INDEX('Role requirements'!$C15:$J15,MATCH(Matrix!H$6,'Role requirements'!$C$9:$J$9,0))),"")))</f>
        <v>Required</v>
      </c>
      <c r="I15" t="str">
        <f>IF(Matrix!I$5="","",IF(Matrix!I$6="","",IFERROR(T(INDEX('Role requirements'!$C15:$J15,MATCH(Matrix!I$6,'Role requirements'!$C$9:$J$9,0))),"")))</f>
        <v/>
      </c>
      <c r="J15" t="str">
        <f>IF(Matrix!J$5="","",IF(Matrix!J$6="","",IFERROR(T(INDEX('Role requirements'!$C15:$J15,MATCH(Matrix!J$6,'Role requirements'!$C$9:$J$9,0))),"")))</f>
        <v/>
      </c>
      <c r="K15" t="str">
        <f>IF(Matrix!K$5="","",IF(Matrix!K$6="","",IFERROR(T(INDEX('Role requirements'!$C15:$J15,MATCH(Matrix!K$6,'Role requirements'!$C$9:$J$9,0))),"")))</f>
        <v/>
      </c>
      <c r="L15" t="str">
        <f>IF(Matrix!L$5="","",IF(Matrix!L$6="","",IFERROR(T(INDEX('Role requirements'!$C15:$J15,MATCH(Matrix!L$6,'Role requirements'!$C$9:$J$9,0))),"")))</f>
        <v/>
      </c>
      <c r="M15" t="str">
        <f>IF(Matrix!M$5="","",IF(Matrix!M$6="","",IFERROR(T(INDEX('Role requirements'!$C15:$J15,MATCH(Matrix!M$6,'Role requirements'!$C$9:$J$9,0))),"")))</f>
        <v/>
      </c>
      <c r="N15" t="str">
        <f>IF(Matrix!N$5="","",IF(Matrix!N$6="","",IFERROR(T(INDEX('Role requirements'!$C15:$J15,MATCH(Matrix!N$6,'Role requirements'!$C$9:$J$9,0))),"")))</f>
        <v/>
      </c>
      <c r="O15" t="str">
        <f>IF(Matrix!O$5="","",IF(Matrix!O$6="","",IFERROR(T(INDEX('Role requirements'!$C15:$J15,MATCH(Matrix!O$6,'Role requirements'!$C$9:$J$9,0))),"")))</f>
        <v/>
      </c>
      <c r="P15" t="str">
        <f>IF(Matrix!P$5="","",IF(Matrix!P$6="","",IFERROR(T(INDEX('Role requirements'!$C15:$J15,MATCH(Matrix!P$6,'Role requirements'!$C$9:$J$9,0))),"")))</f>
        <v/>
      </c>
      <c r="Q15" t="str">
        <f>IF(Matrix!Q$5="","",IF(Matrix!Q$6="","",IFERROR(T(INDEX('Role requirements'!$C15:$J15,MATCH(Matrix!Q$6,'Role requirements'!$C$9:$J$9,0))),"")))</f>
        <v/>
      </c>
      <c r="R15" t="str">
        <f>IF(Matrix!R$5="","",IF(Matrix!R$6="","",IFERROR(T(INDEX('Role requirements'!$C15:$J15,MATCH(Matrix!R$6,'Role requirements'!$C$9:$J$9,0))),"")))</f>
        <v/>
      </c>
      <c r="S15" t="str">
        <f>IF(Matrix!S$5="","",IF(Matrix!S$6="","",IFERROR(T(INDEX('Role requirements'!$C15:$J15,MATCH(Matrix!S$6,'Role requirements'!$C$9:$J$9,0))),"")))</f>
        <v/>
      </c>
      <c r="T15" t="str">
        <f>IF(Matrix!T$5="","",IF(Matrix!T$6="","",IFERROR(T(INDEX('Role requirements'!$C15:$J15,MATCH(Matrix!T$6,'Role requirements'!$C$9:$J$9,0))),"")))</f>
        <v/>
      </c>
      <c r="U15" t="str">
        <f>IF(Matrix!U$5="","",IF(Matrix!U$6="","",IFERROR(T(INDEX('Role requirements'!$C15:$J15,MATCH(Matrix!U$6,'Role requirements'!$C$9:$J$9,0))),"")))</f>
        <v/>
      </c>
      <c r="V15" t="str">
        <f>IF(Matrix!V$5="","",IF(Matrix!V$6="","",IFERROR(T(INDEX('Role requirements'!$C15:$J15,MATCH(Matrix!V$6,'Role requirements'!$C$9:$J$9,0))),"")))</f>
        <v/>
      </c>
      <c r="W15" t="str">
        <f>IF(Matrix!W$5="","",IF(Matrix!W$6="","",IFERROR(T(INDEX('Role requirements'!$C15:$J15,MATCH(Matrix!W$6,'Role requirements'!$C$9:$J$9,0))),"")))</f>
        <v/>
      </c>
      <c r="X15" t="str">
        <f>IF(Matrix!X$5="","",IF(Matrix!X$6="","",IFERROR(T(INDEX('Role requirements'!$C15:$J15,MATCH(Matrix!X$6,'Role requirements'!$C$9:$J$9,0))),"")))</f>
        <v/>
      </c>
      <c r="Y15" t="str">
        <f>IF(Matrix!Y$5="","",IF(Matrix!Y$6="","",IFERROR(T(INDEX('Role requirements'!$C15:$J15,MATCH(Matrix!Y$6,'Role requirements'!$C$9:$J$9,0))),"")))</f>
        <v/>
      </c>
      <c r="Z15" t="str">
        <f>IF(Matrix!Z$5="","",IF(Matrix!Z$6="","",IFERROR(T(INDEX('Role requirements'!$C15:$J15,MATCH(Matrix!Z$6,'Role requirements'!$C$9:$J$9,0))),"")))</f>
        <v/>
      </c>
      <c r="AA15" t="str">
        <f>IF(Matrix!AA$5="","",IF(Matrix!AA$6="","",IFERROR(T(INDEX('Role requirements'!$C15:$J15,MATCH(Matrix!AA$6,'Role requirements'!$C$9:$J$9,0))),"")))</f>
        <v/>
      </c>
      <c r="AB15" t="str">
        <f>IF(Matrix!AB$5="","",IF(Matrix!AB$6="","",IFERROR(T(INDEX('Role requirements'!$C15:$J15,MATCH(Matrix!AB$6,'Role requirements'!$C$9:$J$9,0))),"")))</f>
        <v/>
      </c>
      <c r="AC15" t="str">
        <f>IF(Matrix!AC$5="","",IF(Matrix!AC$6="","",IFERROR(T(INDEX('Role requirements'!$C15:$J15,MATCH(Matrix!AC$6,'Role requirements'!$C$9:$J$9,0))),"")))</f>
        <v/>
      </c>
      <c r="AD15" t="str">
        <f>IF(Matrix!AD$5="","",IF(Matrix!AD$6="","",IFERROR(T(INDEX('Role requirements'!$C15:$J15,MATCH(Matrix!AD$6,'Role requirements'!$C$9:$J$9,0))),"")))</f>
        <v/>
      </c>
      <c r="AE15" t="str">
        <f>IF(Matrix!AE$5="","",IF(Matrix!AE$6="","",IFERROR(T(INDEX('Role requirements'!$C15:$J15,MATCH(Matrix!AE$6,'Role requirements'!$C$9:$J$9,0))),"")))</f>
        <v/>
      </c>
      <c r="AF15" t="str">
        <f>IF(Matrix!AF$5="","",IF(Matrix!AF$6="","",IFERROR(T(INDEX('Role requirements'!$C15:$J15,MATCH(Matrix!AF$6,'Role requirements'!$C$9:$J$9,0))),"")))</f>
        <v/>
      </c>
    </row>
    <row r="16" spans="1:32" x14ac:dyDescent="0.2">
      <c r="A16" t="str">
        <f>Matrix!A16</f>
        <v>CS39 – Chainsaw from a rope and harness</v>
      </c>
      <c r="H16" t="str">
        <f>IF(Matrix!H$5="","",IF(Matrix!H$6="","",IFERROR(T(INDEX('Role requirements'!$C16:$J16,MATCH(Matrix!H$6,'Role requirements'!$C$9:$J$9,0))),"")))</f>
        <v>Required</v>
      </c>
      <c r="I16" t="str">
        <f>IF(Matrix!I$5="","",IF(Matrix!I$6="","",IFERROR(T(INDEX('Role requirements'!$C16:$J16,MATCH(Matrix!I$6,'Role requirements'!$C$9:$J$9,0))),"")))</f>
        <v/>
      </c>
      <c r="J16" t="str">
        <f>IF(Matrix!J$5="","",IF(Matrix!J$6="","",IFERROR(T(INDEX('Role requirements'!$C16:$J16,MATCH(Matrix!J$6,'Role requirements'!$C$9:$J$9,0))),"")))</f>
        <v/>
      </c>
      <c r="K16" t="str">
        <f>IF(Matrix!K$5="","",IF(Matrix!K$6="","",IFERROR(T(INDEX('Role requirements'!$C16:$J16,MATCH(Matrix!K$6,'Role requirements'!$C$9:$J$9,0))),"")))</f>
        <v/>
      </c>
      <c r="L16" t="str">
        <f>IF(Matrix!L$5="","",IF(Matrix!L$6="","",IFERROR(T(INDEX('Role requirements'!$C16:$J16,MATCH(Matrix!L$6,'Role requirements'!$C$9:$J$9,0))),"")))</f>
        <v/>
      </c>
      <c r="M16" t="str">
        <f>IF(Matrix!M$5="","",IF(Matrix!M$6="","",IFERROR(T(INDEX('Role requirements'!$C16:$J16,MATCH(Matrix!M$6,'Role requirements'!$C$9:$J$9,0))),"")))</f>
        <v/>
      </c>
      <c r="N16" t="str">
        <f>IF(Matrix!N$5="","",IF(Matrix!N$6="","",IFERROR(T(INDEX('Role requirements'!$C16:$J16,MATCH(Matrix!N$6,'Role requirements'!$C$9:$J$9,0))),"")))</f>
        <v/>
      </c>
      <c r="O16" t="str">
        <f>IF(Matrix!O$5="","",IF(Matrix!O$6="","",IFERROR(T(INDEX('Role requirements'!$C16:$J16,MATCH(Matrix!O$6,'Role requirements'!$C$9:$J$9,0))),"")))</f>
        <v/>
      </c>
      <c r="P16" t="str">
        <f>IF(Matrix!P$5="","",IF(Matrix!P$6="","",IFERROR(T(INDEX('Role requirements'!$C16:$J16,MATCH(Matrix!P$6,'Role requirements'!$C$9:$J$9,0))),"")))</f>
        <v/>
      </c>
      <c r="Q16" t="str">
        <f>IF(Matrix!Q$5="","",IF(Matrix!Q$6="","",IFERROR(T(INDEX('Role requirements'!$C16:$J16,MATCH(Matrix!Q$6,'Role requirements'!$C$9:$J$9,0))),"")))</f>
        <v/>
      </c>
      <c r="R16" t="str">
        <f>IF(Matrix!R$5="","",IF(Matrix!R$6="","",IFERROR(T(INDEX('Role requirements'!$C16:$J16,MATCH(Matrix!R$6,'Role requirements'!$C$9:$J$9,0))),"")))</f>
        <v/>
      </c>
      <c r="S16" t="str">
        <f>IF(Matrix!S$5="","",IF(Matrix!S$6="","",IFERROR(T(INDEX('Role requirements'!$C16:$J16,MATCH(Matrix!S$6,'Role requirements'!$C$9:$J$9,0))),"")))</f>
        <v/>
      </c>
      <c r="T16" t="str">
        <f>IF(Matrix!T$5="","",IF(Matrix!T$6="","",IFERROR(T(INDEX('Role requirements'!$C16:$J16,MATCH(Matrix!T$6,'Role requirements'!$C$9:$J$9,0))),"")))</f>
        <v/>
      </c>
      <c r="U16" t="str">
        <f>IF(Matrix!U$5="","",IF(Matrix!U$6="","",IFERROR(T(INDEX('Role requirements'!$C16:$J16,MATCH(Matrix!U$6,'Role requirements'!$C$9:$J$9,0))),"")))</f>
        <v/>
      </c>
      <c r="V16" t="str">
        <f>IF(Matrix!V$5="","",IF(Matrix!V$6="","",IFERROR(T(INDEX('Role requirements'!$C16:$J16,MATCH(Matrix!V$6,'Role requirements'!$C$9:$J$9,0))),"")))</f>
        <v/>
      </c>
      <c r="W16" t="str">
        <f>IF(Matrix!W$5="","",IF(Matrix!W$6="","",IFERROR(T(INDEX('Role requirements'!$C16:$J16,MATCH(Matrix!W$6,'Role requirements'!$C$9:$J$9,0))),"")))</f>
        <v/>
      </c>
      <c r="X16" t="str">
        <f>IF(Matrix!X$5="","",IF(Matrix!X$6="","",IFERROR(T(INDEX('Role requirements'!$C16:$J16,MATCH(Matrix!X$6,'Role requirements'!$C$9:$J$9,0))),"")))</f>
        <v/>
      </c>
      <c r="Y16" t="str">
        <f>IF(Matrix!Y$5="","",IF(Matrix!Y$6="","",IFERROR(T(INDEX('Role requirements'!$C16:$J16,MATCH(Matrix!Y$6,'Role requirements'!$C$9:$J$9,0))),"")))</f>
        <v/>
      </c>
      <c r="Z16" t="str">
        <f>IF(Matrix!Z$5="","",IF(Matrix!Z$6="","",IFERROR(T(INDEX('Role requirements'!$C16:$J16,MATCH(Matrix!Z$6,'Role requirements'!$C$9:$J$9,0))),"")))</f>
        <v/>
      </c>
      <c r="AA16" t="str">
        <f>IF(Matrix!AA$5="","",IF(Matrix!AA$6="","",IFERROR(T(INDEX('Role requirements'!$C16:$J16,MATCH(Matrix!AA$6,'Role requirements'!$C$9:$J$9,0))),"")))</f>
        <v/>
      </c>
      <c r="AB16" t="str">
        <f>IF(Matrix!AB$5="","",IF(Matrix!AB$6="","",IFERROR(T(INDEX('Role requirements'!$C16:$J16,MATCH(Matrix!AB$6,'Role requirements'!$C$9:$J$9,0))),"")))</f>
        <v/>
      </c>
      <c r="AC16" t="str">
        <f>IF(Matrix!AC$5="","",IF(Matrix!AC$6="","",IFERROR(T(INDEX('Role requirements'!$C16:$J16,MATCH(Matrix!AC$6,'Role requirements'!$C$9:$J$9,0))),"")))</f>
        <v/>
      </c>
      <c r="AD16" t="str">
        <f>IF(Matrix!AD$5="","",IF(Matrix!AD$6="","",IFERROR(T(INDEX('Role requirements'!$C16:$J16,MATCH(Matrix!AD$6,'Role requirements'!$C$9:$J$9,0))),"")))</f>
        <v/>
      </c>
      <c r="AE16" t="str">
        <f>IF(Matrix!AE$5="","",IF(Matrix!AE$6="","",IFERROR(T(INDEX('Role requirements'!$C16:$J16,MATCH(Matrix!AE$6,'Role requirements'!$C$9:$J$9,0))),"")))</f>
        <v/>
      </c>
      <c r="AF16" t="str">
        <f>IF(Matrix!AF$5="","",IF(Matrix!AF$6="","",IFERROR(T(INDEX('Role requirements'!$C16:$J16,MATCH(Matrix!AF$6,'Role requirements'!$C$9:$J$9,0))),"")))</f>
        <v/>
      </c>
    </row>
    <row r="17" spans="1:32" x14ac:dyDescent="0.2">
      <c r="A17" t="str">
        <f>Matrix!A17</f>
        <v>CS40 – Aerial tree pruning</v>
      </c>
      <c r="H17" t="str">
        <f>IF(Matrix!H$5="","",IF(Matrix!H$6="","",IFERROR(T(INDEX('Role requirements'!$C17:$J17,MATCH(Matrix!H$6,'Role requirements'!$C$9:$J$9,0))),"")))</f>
        <v/>
      </c>
      <c r="I17" t="str">
        <f>IF(Matrix!I$5="","",IF(Matrix!I$6="","",IFERROR(T(INDEX('Role requirements'!$C17:$J17,MATCH(Matrix!I$6,'Role requirements'!$C$9:$J$9,0))),"")))</f>
        <v/>
      </c>
      <c r="J17" t="str">
        <f>IF(Matrix!J$5="","",IF(Matrix!J$6="","",IFERROR(T(INDEX('Role requirements'!$C17:$J17,MATCH(Matrix!J$6,'Role requirements'!$C$9:$J$9,0))),"")))</f>
        <v/>
      </c>
      <c r="K17" t="str">
        <f>IF(Matrix!K$5="","",IF(Matrix!K$6="","",IFERROR(T(INDEX('Role requirements'!$C17:$J17,MATCH(Matrix!K$6,'Role requirements'!$C$9:$J$9,0))),"")))</f>
        <v/>
      </c>
      <c r="L17" t="str">
        <f>IF(Matrix!L$5="","",IF(Matrix!L$6="","",IFERROR(T(INDEX('Role requirements'!$C17:$J17,MATCH(Matrix!L$6,'Role requirements'!$C$9:$J$9,0))),"")))</f>
        <v/>
      </c>
      <c r="M17" t="str">
        <f>IF(Matrix!M$5="","",IF(Matrix!M$6="","",IFERROR(T(INDEX('Role requirements'!$C17:$J17,MATCH(Matrix!M$6,'Role requirements'!$C$9:$J$9,0))),"")))</f>
        <v/>
      </c>
      <c r="N17" t="str">
        <f>IF(Matrix!N$5="","",IF(Matrix!N$6="","",IFERROR(T(INDEX('Role requirements'!$C17:$J17,MATCH(Matrix!N$6,'Role requirements'!$C$9:$J$9,0))),"")))</f>
        <v/>
      </c>
      <c r="O17" t="str">
        <f>IF(Matrix!O$5="","",IF(Matrix!O$6="","",IFERROR(T(INDEX('Role requirements'!$C17:$J17,MATCH(Matrix!O$6,'Role requirements'!$C$9:$J$9,0))),"")))</f>
        <v/>
      </c>
      <c r="P17" t="str">
        <f>IF(Matrix!P$5="","",IF(Matrix!P$6="","",IFERROR(T(INDEX('Role requirements'!$C17:$J17,MATCH(Matrix!P$6,'Role requirements'!$C$9:$J$9,0))),"")))</f>
        <v/>
      </c>
      <c r="Q17" t="str">
        <f>IF(Matrix!Q$5="","",IF(Matrix!Q$6="","",IFERROR(T(INDEX('Role requirements'!$C17:$J17,MATCH(Matrix!Q$6,'Role requirements'!$C$9:$J$9,0))),"")))</f>
        <v/>
      </c>
      <c r="R17" t="str">
        <f>IF(Matrix!R$5="","",IF(Matrix!R$6="","",IFERROR(T(INDEX('Role requirements'!$C17:$J17,MATCH(Matrix!R$6,'Role requirements'!$C$9:$J$9,0))),"")))</f>
        <v/>
      </c>
      <c r="S17" t="str">
        <f>IF(Matrix!S$5="","",IF(Matrix!S$6="","",IFERROR(T(INDEX('Role requirements'!$C17:$J17,MATCH(Matrix!S$6,'Role requirements'!$C$9:$J$9,0))),"")))</f>
        <v/>
      </c>
      <c r="T17" t="str">
        <f>IF(Matrix!T$5="","",IF(Matrix!T$6="","",IFERROR(T(INDEX('Role requirements'!$C17:$J17,MATCH(Matrix!T$6,'Role requirements'!$C$9:$J$9,0))),"")))</f>
        <v/>
      </c>
      <c r="U17" t="str">
        <f>IF(Matrix!U$5="","",IF(Matrix!U$6="","",IFERROR(T(INDEX('Role requirements'!$C17:$J17,MATCH(Matrix!U$6,'Role requirements'!$C$9:$J$9,0))),"")))</f>
        <v/>
      </c>
      <c r="V17" t="str">
        <f>IF(Matrix!V$5="","",IF(Matrix!V$6="","",IFERROR(T(INDEX('Role requirements'!$C17:$J17,MATCH(Matrix!V$6,'Role requirements'!$C$9:$J$9,0))),"")))</f>
        <v/>
      </c>
      <c r="W17" t="str">
        <f>IF(Matrix!W$5="","",IF(Matrix!W$6="","",IFERROR(T(INDEX('Role requirements'!$C17:$J17,MATCH(Matrix!W$6,'Role requirements'!$C$9:$J$9,0))),"")))</f>
        <v/>
      </c>
      <c r="X17" t="str">
        <f>IF(Matrix!X$5="","",IF(Matrix!X$6="","",IFERROR(T(INDEX('Role requirements'!$C17:$J17,MATCH(Matrix!X$6,'Role requirements'!$C$9:$J$9,0))),"")))</f>
        <v/>
      </c>
      <c r="Y17" t="str">
        <f>IF(Matrix!Y$5="","",IF(Matrix!Y$6="","",IFERROR(T(INDEX('Role requirements'!$C17:$J17,MATCH(Matrix!Y$6,'Role requirements'!$C$9:$J$9,0))),"")))</f>
        <v/>
      </c>
      <c r="Z17" t="str">
        <f>IF(Matrix!Z$5="","",IF(Matrix!Z$6="","",IFERROR(T(INDEX('Role requirements'!$C17:$J17,MATCH(Matrix!Z$6,'Role requirements'!$C$9:$J$9,0))),"")))</f>
        <v/>
      </c>
      <c r="AA17" t="str">
        <f>IF(Matrix!AA$5="","",IF(Matrix!AA$6="","",IFERROR(T(INDEX('Role requirements'!$C17:$J17,MATCH(Matrix!AA$6,'Role requirements'!$C$9:$J$9,0))),"")))</f>
        <v/>
      </c>
      <c r="AB17" t="str">
        <f>IF(Matrix!AB$5="","",IF(Matrix!AB$6="","",IFERROR(T(INDEX('Role requirements'!$C17:$J17,MATCH(Matrix!AB$6,'Role requirements'!$C$9:$J$9,0))),"")))</f>
        <v/>
      </c>
      <c r="AC17" t="str">
        <f>IF(Matrix!AC$5="","",IF(Matrix!AC$6="","",IFERROR(T(INDEX('Role requirements'!$C17:$J17,MATCH(Matrix!AC$6,'Role requirements'!$C$9:$J$9,0))),"")))</f>
        <v/>
      </c>
      <c r="AD17" t="str">
        <f>IF(Matrix!AD$5="","",IF(Matrix!AD$6="","",IFERROR(T(INDEX('Role requirements'!$C17:$J17,MATCH(Matrix!AD$6,'Role requirements'!$C$9:$J$9,0))),"")))</f>
        <v/>
      </c>
      <c r="AE17" t="str">
        <f>IF(Matrix!AE$5="","",IF(Matrix!AE$6="","",IFERROR(T(INDEX('Role requirements'!$C17:$J17,MATCH(Matrix!AE$6,'Role requirements'!$C$9:$J$9,0))),"")))</f>
        <v/>
      </c>
      <c r="AF17" t="str">
        <f>IF(Matrix!AF$5="","",IF(Matrix!AF$6="","",IFERROR(T(INDEX('Role requirements'!$C17:$J17,MATCH(Matrix!AF$6,'Role requirements'!$C$9:$J$9,0))),"")))</f>
        <v/>
      </c>
    </row>
    <row r="18" spans="1:32" x14ac:dyDescent="0.2">
      <c r="A18" t="str">
        <f>Matrix!A18</f>
        <v>CS41 – Aerial tree rigging</v>
      </c>
      <c r="H18" t="str">
        <f>IF(Matrix!H$5="","",IF(Matrix!H$6="","",IFERROR(T(INDEX('Role requirements'!$C18:$J18,MATCH(Matrix!H$6,'Role requirements'!$C$9:$J$9,0))),"")))</f>
        <v>Recommended</v>
      </c>
      <c r="I18" t="str">
        <f>IF(Matrix!I$5="","",IF(Matrix!I$6="","",IFERROR(T(INDEX('Role requirements'!$C18:$J18,MATCH(Matrix!I$6,'Role requirements'!$C$9:$J$9,0))),"")))</f>
        <v/>
      </c>
      <c r="J18" t="str">
        <f>IF(Matrix!J$5="","",IF(Matrix!J$6="","",IFERROR(T(INDEX('Role requirements'!$C18:$J18,MATCH(Matrix!J$6,'Role requirements'!$C$9:$J$9,0))),"")))</f>
        <v/>
      </c>
      <c r="K18" t="str">
        <f>IF(Matrix!K$5="","",IF(Matrix!K$6="","",IFERROR(T(INDEX('Role requirements'!$C18:$J18,MATCH(Matrix!K$6,'Role requirements'!$C$9:$J$9,0))),"")))</f>
        <v/>
      </c>
      <c r="L18" t="str">
        <f>IF(Matrix!L$5="","",IF(Matrix!L$6="","",IFERROR(T(INDEX('Role requirements'!$C18:$J18,MATCH(Matrix!L$6,'Role requirements'!$C$9:$J$9,0))),"")))</f>
        <v/>
      </c>
      <c r="M18" t="str">
        <f>IF(Matrix!M$5="","",IF(Matrix!M$6="","",IFERROR(T(INDEX('Role requirements'!$C18:$J18,MATCH(Matrix!M$6,'Role requirements'!$C$9:$J$9,0))),"")))</f>
        <v/>
      </c>
      <c r="N18" t="str">
        <f>IF(Matrix!N$5="","",IF(Matrix!N$6="","",IFERROR(T(INDEX('Role requirements'!$C18:$J18,MATCH(Matrix!N$6,'Role requirements'!$C$9:$J$9,0))),"")))</f>
        <v/>
      </c>
      <c r="O18" t="str">
        <f>IF(Matrix!O$5="","",IF(Matrix!O$6="","",IFERROR(T(INDEX('Role requirements'!$C18:$J18,MATCH(Matrix!O$6,'Role requirements'!$C$9:$J$9,0))),"")))</f>
        <v/>
      </c>
      <c r="P18" t="str">
        <f>IF(Matrix!P$5="","",IF(Matrix!P$6="","",IFERROR(T(INDEX('Role requirements'!$C18:$J18,MATCH(Matrix!P$6,'Role requirements'!$C$9:$J$9,0))),"")))</f>
        <v/>
      </c>
      <c r="Q18" t="str">
        <f>IF(Matrix!Q$5="","",IF(Matrix!Q$6="","",IFERROR(T(INDEX('Role requirements'!$C18:$J18,MATCH(Matrix!Q$6,'Role requirements'!$C$9:$J$9,0))),"")))</f>
        <v/>
      </c>
      <c r="R18" t="str">
        <f>IF(Matrix!R$5="","",IF(Matrix!R$6="","",IFERROR(T(INDEX('Role requirements'!$C18:$J18,MATCH(Matrix!R$6,'Role requirements'!$C$9:$J$9,0))),"")))</f>
        <v/>
      </c>
      <c r="S18" t="str">
        <f>IF(Matrix!S$5="","",IF(Matrix!S$6="","",IFERROR(T(INDEX('Role requirements'!$C18:$J18,MATCH(Matrix!S$6,'Role requirements'!$C$9:$J$9,0))),"")))</f>
        <v/>
      </c>
      <c r="T18" t="str">
        <f>IF(Matrix!T$5="","",IF(Matrix!T$6="","",IFERROR(T(INDEX('Role requirements'!$C18:$J18,MATCH(Matrix!T$6,'Role requirements'!$C$9:$J$9,0))),"")))</f>
        <v/>
      </c>
      <c r="U18" t="str">
        <f>IF(Matrix!U$5="","",IF(Matrix!U$6="","",IFERROR(T(INDEX('Role requirements'!$C18:$J18,MATCH(Matrix!U$6,'Role requirements'!$C$9:$J$9,0))),"")))</f>
        <v/>
      </c>
      <c r="V18" t="str">
        <f>IF(Matrix!V$5="","",IF(Matrix!V$6="","",IFERROR(T(INDEX('Role requirements'!$C18:$J18,MATCH(Matrix!V$6,'Role requirements'!$C$9:$J$9,0))),"")))</f>
        <v/>
      </c>
      <c r="W18" t="str">
        <f>IF(Matrix!W$5="","",IF(Matrix!W$6="","",IFERROR(T(INDEX('Role requirements'!$C18:$J18,MATCH(Matrix!W$6,'Role requirements'!$C$9:$J$9,0))),"")))</f>
        <v/>
      </c>
      <c r="X18" t="str">
        <f>IF(Matrix!X$5="","",IF(Matrix!X$6="","",IFERROR(T(INDEX('Role requirements'!$C18:$J18,MATCH(Matrix!X$6,'Role requirements'!$C$9:$J$9,0))),"")))</f>
        <v/>
      </c>
      <c r="Y18" t="str">
        <f>IF(Matrix!Y$5="","",IF(Matrix!Y$6="","",IFERROR(T(INDEX('Role requirements'!$C18:$J18,MATCH(Matrix!Y$6,'Role requirements'!$C$9:$J$9,0))),"")))</f>
        <v/>
      </c>
      <c r="Z18" t="str">
        <f>IF(Matrix!Z$5="","",IF(Matrix!Z$6="","",IFERROR(T(INDEX('Role requirements'!$C18:$J18,MATCH(Matrix!Z$6,'Role requirements'!$C$9:$J$9,0))),"")))</f>
        <v/>
      </c>
      <c r="AA18" t="str">
        <f>IF(Matrix!AA$5="","",IF(Matrix!AA$6="","",IFERROR(T(INDEX('Role requirements'!$C18:$J18,MATCH(Matrix!AA$6,'Role requirements'!$C$9:$J$9,0))),"")))</f>
        <v/>
      </c>
      <c r="AB18" t="str">
        <f>IF(Matrix!AB$5="","",IF(Matrix!AB$6="","",IFERROR(T(INDEX('Role requirements'!$C18:$J18,MATCH(Matrix!AB$6,'Role requirements'!$C$9:$J$9,0))),"")))</f>
        <v/>
      </c>
      <c r="AC18" t="str">
        <f>IF(Matrix!AC$5="","",IF(Matrix!AC$6="","",IFERROR(T(INDEX('Role requirements'!$C18:$J18,MATCH(Matrix!AC$6,'Role requirements'!$C$9:$J$9,0))),"")))</f>
        <v/>
      </c>
      <c r="AD18" t="str">
        <f>IF(Matrix!AD$5="","",IF(Matrix!AD$6="","",IFERROR(T(INDEX('Role requirements'!$C18:$J18,MATCH(Matrix!AD$6,'Role requirements'!$C$9:$J$9,0))),"")))</f>
        <v/>
      </c>
      <c r="AE18" t="str">
        <f>IF(Matrix!AE$5="","",IF(Matrix!AE$6="","",IFERROR(T(INDEX('Role requirements'!$C18:$J18,MATCH(Matrix!AE$6,'Role requirements'!$C$9:$J$9,0))),"")))</f>
        <v/>
      </c>
      <c r="AF18" t="str">
        <f>IF(Matrix!AF$5="","",IF(Matrix!AF$6="","",IFERROR(T(INDEX('Role requirements'!$C18:$J18,MATCH(Matrix!AF$6,'Role requirements'!$C$9:$J$9,0))),"")))</f>
        <v/>
      </c>
    </row>
    <row r="19" spans="1:32" x14ac:dyDescent="0.2">
      <c r="A19" t="str">
        <f>Matrix!A19</f>
        <v>CS42</v>
      </c>
      <c r="H19" t="str">
        <f>IF(Matrix!H$5="","",IF(Matrix!H$6="","",IFERROR(T(INDEX('Role requirements'!$C19:$J19,MATCH(Matrix!H$6,'Role requirements'!$C$9:$J$9,0))),"")))</f>
        <v/>
      </c>
      <c r="I19" t="str">
        <f>IF(Matrix!I$5="","",IF(Matrix!I$6="","",IFERROR(T(INDEX('Role requirements'!$C19:$J19,MATCH(Matrix!I$6,'Role requirements'!$C$9:$J$9,0))),"")))</f>
        <v/>
      </c>
      <c r="J19" t="str">
        <f>IF(Matrix!J$5="","",IF(Matrix!J$6="","",IFERROR(T(INDEX('Role requirements'!$C19:$J19,MATCH(Matrix!J$6,'Role requirements'!$C$9:$J$9,0))),"")))</f>
        <v/>
      </c>
      <c r="K19" t="str">
        <f>IF(Matrix!K$5="","",IF(Matrix!K$6="","",IFERROR(T(INDEX('Role requirements'!$C19:$J19,MATCH(Matrix!K$6,'Role requirements'!$C$9:$J$9,0))),"")))</f>
        <v/>
      </c>
      <c r="L19" t="str">
        <f>IF(Matrix!L$5="","",IF(Matrix!L$6="","",IFERROR(T(INDEX('Role requirements'!$C19:$J19,MATCH(Matrix!L$6,'Role requirements'!$C$9:$J$9,0))),"")))</f>
        <v/>
      </c>
      <c r="M19" t="str">
        <f>IF(Matrix!M$5="","",IF(Matrix!M$6="","",IFERROR(T(INDEX('Role requirements'!$C19:$J19,MATCH(Matrix!M$6,'Role requirements'!$C$9:$J$9,0))),"")))</f>
        <v/>
      </c>
      <c r="N19" t="str">
        <f>IF(Matrix!N$5="","",IF(Matrix!N$6="","",IFERROR(T(INDEX('Role requirements'!$C19:$J19,MATCH(Matrix!N$6,'Role requirements'!$C$9:$J$9,0))),"")))</f>
        <v/>
      </c>
      <c r="O19" t="str">
        <f>IF(Matrix!O$5="","",IF(Matrix!O$6="","",IFERROR(T(INDEX('Role requirements'!$C19:$J19,MATCH(Matrix!O$6,'Role requirements'!$C$9:$J$9,0))),"")))</f>
        <v/>
      </c>
      <c r="P19" t="str">
        <f>IF(Matrix!P$5="","",IF(Matrix!P$6="","",IFERROR(T(INDEX('Role requirements'!$C19:$J19,MATCH(Matrix!P$6,'Role requirements'!$C$9:$J$9,0))),"")))</f>
        <v/>
      </c>
      <c r="Q19" t="str">
        <f>IF(Matrix!Q$5="","",IF(Matrix!Q$6="","",IFERROR(T(INDEX('Role requirements'!$C19:$J19,MATCH(Matrix!Q$6,'Role requirements'!$C$9:$J$9,0))),"")))</f>
        <v/>
      </c>
      <c r="R19" t="str">
        <f>IF(Matrix!R$5="","",IF(Matrix!R$6="","",IFERROR(T(INDEX('Role requirements'!$C19:$J19,MATCH(Matrix!R$6,'Role requirements'!$C$9:$J$9,0))),"")))</f>
        <v/>
      </c>
      <c r="S19" t="str">
        <f>IF(Matrix!S$5="","",IF(Matrix!S$6="","",IFERROR(T(INDEX('Role requirements'!$C19:$J19,MATCH(Matrix!S$6,'Role requirements'!$C$9:$J$9,0))),"")))</f>
        <v/>
      </c>
      <c r="T19" t="str">
        <f>IF(Matrix!T$5="","",IF(Matrix!T$6="","",IFERROR(T(INDEX('Role requirements'!$C19:$J19,MATCH(Matrix!T$6,'Role requirements'!$C$9:$J$9,0))),"")))</f>
        <v/>
      </c>
      <c r="U19" t="str">
        <f>IF(Matrix!U$5="","",IF(Matrix!U$6="","",IFERROR(T(INDEX('Role requirements'!$C19:$J19,MATCH(Matrix!U$6,'Role requirements'!$C$9:$J$9,0))),"")))</f>
        <v/>
      </c>
      <c r="V19" t="str">
        <f>IF(Matrix!V$5="","",IF(Matrix!V$6="","",IFERROR(T(INDEX('Role requirements'!$C19:$J19,MATCH(Matrix!V$6,'Role requirements'!$C$9:$J$9,0))),"")))</f>
        <v/>
      </c>
      <c r="W19" t="str">
        <f>IF(Matrix!W$5="","",IF(Matrix!W$6="","",IFERROR(T(INDEX('Role requirements'!$C19:$J19,MATCH(Matrix!W$6,'Role requirements'!$C$9:$J$9,0))),"")))</f>
        <v/>
      </c>
      <c r="X19" t="str">
        <f>IF(Matrix!X$5="","",IF(Matrix!X$6="","",IFERROR(T(INDEX('Role requirements'!$C19:$J19,MATCH(Matrix!X$6,'Role requirements'!$C$9:$J$9,0))),"")))</f>
        <v/>
      </c>
      <c r="Y19" t="str">
        <f>IF(Matrix!Y$5="","",IF(Matrix!Y$6="","",IFERROR(T(INDEX('Role requirements'!$C19:$J19,MATCH(Matrix!Y$6,'Role requirements'!$C$9:$J$9,0))),"")))</f>
        <v/>
      </c>
      <c r="Z19" t="str">
        <f>IF(Matrix!Z$5="","",IF(Matrix!Z$6="","",IFERROR(T(INDEX('Role requirements'!$C19:$J19,MATCH(Matrix!Z$6,'Role requirements'!$C$9:$J$9,0))),"")))</f>
        <v/>
      </c>
      <c r="AA19" t="str">
        <f>IF(Matrix!AA$5="","",IF(Matrix!AA$6="","",IFERROR(T(INDEX('Role requirements'!$C19:$J19,MATCH(Matrix!AA$6,'Role requirements'!$C$9:$J$9,0))),"")))</f>
        <v/>
      </c>
      <c r="AB19" t="str">
        <f>IF(Matrix!AB$5="","",IF(Matrix!AB$6="","",IFERROR(T(INDEX('Role requirements'!$C19:$J19,MATCH(Matrix!AB$6,'Role requirements'!$C$9:$J$9,0))),"")))</f>
        <v/>
      </c>
      <c r="AC19" t="str">
        <f>IF(Matrix!AC$5="","",IF(Matrix!AC$6="","",IFERROR(T(INDEX('Role requirements'!$C19:$J19,MATCH(Matrix!AC$6,'Role requirements'!$C$9:$J$9,0))),"")))</f>
        <v/>
      </c>
      <c r="AD19" t="str">
        <f>IF(Matrix!AD$5="","",IF(Matrix!AD$6="","",IFERROR(T(INDEX('Role requirements'!$C19:$J19,MATCH(Matrix!AD$6,'Role requirements'!$C$9:$J$9,0))),"")))</f>
        <v/>
      </c>
      <c r="AE19" t="str">
        <f>IF(Matrix!AE$5="","",IF(Matrix!AE$6="","",IFERROR(T(INDEX('Role requirements'!$C19:$J19,MATCH(Matrix!AE$6,'Role requirements'!$C$9:$J$9,0))),"")))</f>
        <v/>
      </c>
      <c r="AF19" t="str">
        <f>IF(Matrix!AF$5="","",IF(Matrix!AF$6="","",IFERROR(T(INDEX('Role requirements'!$C19:$J19,MATCH(Matrix!AF$6,'Role requirements'!$C$9:$J$9,0))),"")))</f>
        <v/>
      </c>
    </row>
    <row r="20" spans="1:32" x14ac:dyDescent="0.2">
      <c r="A20" t="str">
        <f>Matrix!A20</f>
        <v>CS45 – Arboricultural ground worker</v>
      </c>
      <c r="H20" t="str">
        <f>IF(Matrix!H$5="","",IF(Matrix!H$6="","",IFERROR(T(INDEX('Role requirements'!$C20:$J20,MATCH(Matrix!H$6,'Role requirements'!$C$9:$J$9,0))),"")))</f>
        <v/>
      </c>
      <c r="I20" t="str">
        <f>IF(Matrix!I$5="","",IF(Matrix!I$6="","",IFERROR(T(INDEX('Role requirements'!$C20:$J20,MATCH(Matrix!I$6,'Role requirements'!$C$9:$J$9,0))),"")))</f>
        <v/>
      </c>
      <c r="J20" t="str">
        <f>IF(Matrix!J$5="","",IF(Matrix!J$6="","",IFERROR(T(INDEX('Role requirements'!$C20:$J20,MATCH(Matrix!J$6,'Role requirements'!$C$9:$J$9,0))),"")))</f>
        <v/>
      </c>
      <c r="K20" t="str">
        <f>IF(Matrix!K$5="","",IF(Matrix!K$6="","",IFERROR(T(INDEX('Role requirements'!$C20:$J20,MATCH(Matrix!K$6,'Role requirements'!$C$9:$J$9,0))),"")))</f>
        <v/>
      </c>
      <c r="L20" t="str">
        <f>IF(Matrix!L$5="","",IF(Matrix!L$6="","",IFERROR(T(INDEX('Role requirements'!$C20:$J20,MATCH(Matrix!L$6,'Role requirements'!$C$9:$J$9,0))),"")))</f>
        <v/>
      </c>
      <c r="M20" t="str">
        <f>IF(Matrix!M$5="","",IF(Matrix!M$6="","",IFERROR(T(INDEX('Role requirements'!$C20:$J20,MATCH(Matrix!M$6,'Role requirements'!$C$9:$J$9,0))),"")))</f>
        <v/>
      </c>
      <c r="N20" t="str">
        <f>IF(Matrix!N$5="","",IF(Matrix!N$6="","",IFERROR(T(INDEX('Role requirements'!$C20:$J20,MATCH(Matrix!N$6,'Role requirements'!$C$9:$J$9,0))),"")))</f>
        <v/>
      </c>
      <c r="O20" t="str">
        <f>IF(Matrix!O$5="","",IF(Matrix!O$6="","",IFERROR(T(INDEX('Role requirements'!$C20:$J20,MATCH(Matrix!O$6,'Role requirements'!$C$9:$J$9,0))),"")))</f>
        <v/>
      </c>
      <c r="P20" t="str">
        <f>IF(Matrix!P$5="","",IF(Matrix!P$6="","",IFERROR(T(INDEX('Role requirements'!$C20:$J20,MATCH(Matrix!P$6,'Role requirements'!$C$9:$J$9,0))),"")))</f>
        <v/>
      </c>
      <c r="Q20" t="str">
        <f>IF(Matrix!Q$5="","",IF(Matrix!Q$6="","",IFERROR(T(INDEX('Role requirements'!$C20:$J20,MATCH(Matrix!Q$6,'Role requirements'!$C$9:$J$9,0))),"")))</f>
        <v/>
      </c>
      <c r="R20" t="str">
        <f>IF(Matrix!R$5="","",IF(Matrix!R$6="","",IFERROR(T(INDEX('Role requirements'!$C20:$J20,MATCH(Matrix!R$6,'Role requirements'!$C$9:$J$9,0))),"")))</f>
        <v/>
      </c>
      <c r="S20" t="str">
        <f>IF(Matrix!S$5="","",IF(Matrix!S$6="","",IFERROR(T(INDEX('Role requirements'!$C20:$J20,MATCH(Matrix!S$6,'Role requirements'!$C$9:$J$9,0))),"")))</f>
        <v/>
      </c>
      <c r="T20" t="str">
        <f>IF(Matrix!T$5="","",IF(Matrix!T$6="","",IFERROR(T(INDEX('Role requirements'!$C20:$J20,MATCH(Matrix!T$6,'Role requirements'!$C$9:$J$9,0))),"")))</f>
        <v/>
      </c>
      <c r="U20" t="str">
        <f>IF(Matrix!U$5="","",IF(Matrix!U$6="","",IFERROR(T(INDEX('Role requirements'!$C20:$J20,MATCH(Matrix!U$6,'Role requirements'!$C$9:$J$9,0))),"")))</f>
        <v/>
      </c>
      <c r="V20" t="str">
        <f>IF(Matrix!V$5="","",IF(Matrix!V$6="","",IFERROR(T(INDEX('Role requirements'!$C20:$J20,MATCH(Matrix!V$6,'Role requirements'!$C$9:$J$9,0))),"")))</f>
        <v/>
      </c>
      <c r="W20" t="str">
        <f>IF(Matrix!W$5="","",IF(Matrix!W$6="","",IFERROR(T(INDEX('Role requirements'!$C20:$J20,MATCH(Matrix!W$6,'Role requirements'!$C$9:$J$9,0))),"")))</f>
        <v/>
      </c>
      <c r="X20" t="str">
        <f>IF(Matrix!X$5="","",IF(Matrix!X$6="","",IFERROR(T(INDEX('Role requirements'!$C20:$J20,MATCH(Matrix!X$6,'Role requirements'!$C$9:$J$9,0))),"")))</f>
        <v/>
      </c>
      <c r="Y20" t="str">
        <f>IF(Matrix!Y$5="","",IF(Matrix!Y$6="","",IFERROR(T(INDEX('Role requirements'!$C20:$J20,MATCH(Matrix!Y$6,'Role requirements'!$C$9:$J$9,0))),"")))</f>
        <v/>
      </c>
      <c r="Z20" t="str">
        <f>IF(Matrix!Z$5="","",IF(Matrix!Z$6="","",IFERROR(T(INDEX('Role requirements'!$C20:$J20,MATCH(Matrix!Z$6,'Role requirements'!$C$9:$J$9,0))),"")))</f>
        <v/>
      </c>
      <c r="AA20" t="str">
        <f>IF(Matrix!AA$5="","",IF(Matrix!AA$6="","",IFERROR(T(INDEX('Role requirements'!$C20:$J20,MATCH(Matrix!AA$6,'Role requirements'!$C$9:$J$9,0))),"")))</f>
        <v/>
      </c>
      <c r="AB20" t="str">
        <f>IF(Matrix!AB$5="","",IF(Matrix!AB$6="","",IFERROR(T(INDEX('Role requirements'!$C20:$J20,MATCH(Matrix!AB$6,'Role requirements'!$C$9:$J$9,0))),"")))</f>
        <v/>
      </c>
      <c r="AC20" t="str">
        <f>IF(Matrix!AC$5="","",IF(Matrix!AC$6="","",IFERROR(T(INDEX('Role requirements'!$C20:$J20,MATCH(Matrix!AC$6,'Role requirements'!$C$9:$J$9,0))),"")))</f>
        <v/>
      </c>
      <c r="AD20" t="str">
        <f>IF(Matrix!AD$5="","",IF(Matrix!AD$6="","",IFERROR(T(INDEX('Role requirements'!$C20:$J20,MATCH(Matrix!AD$6,'Role requirements'!$C$9:$J$9,0))),"")))</f>
        <v/>
      </c>
      <c r="AE20" t="str">
        <f>IF(Matrix!AE$5="","",IF(Matrix!AE$6="","",IFERROR(T(INDEX('Role requirements'!$C20:$J20,MATCH(Matrix!AE$6,'Role requirements'!$C$9:$J$9,0))),"")))</f>
        <v/>
      </c>
      <c r="AF20" t="str">
        <f>IF(Matrix!AF$5="","",IF(Matrix!AF$6="","",IFERROR(T(INDEX('Role requirements'!$C20:$J20,MATCH(Matrix!AF$6,'Role requirements'!$C$9:$J$9,0))),"")))</f>
        <v/>
      </c>
    </row>
    <row r="21" spans="1:32" x14ac:dyDescent="0.2">
      <c r="A21" t="str">
        <f>Matrix!A21</f>
        <v>CS48 – Powered pole pruner</v>
      </c>
      <c r="H21" t="str">
        <f>IF(Matrix!H$5="","",IF(Matrix!H$6="","",IFERROR(T(INDEX('Role requirements'!$C21:$J21,MATCH(Matrix!H$6,'Role requirements'!$C$9:$J$9,0))),"")))</f>
        <v/>
      </c>
      <c r="I21" t="str">
        <f>IF(Matrix!I$5="","",IF(Matrix!I$6="","",IFERROR(T(INDEX('Role requirements'!$C21:$J21,MATCH(Matrix!I$6,'Role requirements'!$C$9:$J$9,0))),"")))</f>
        <v/>
      </c>
      <c r="J21" t="str">
        <f>IF(Matrix!J$5="","",IF(Matrix!J$6="","",IFERROR(T(INDEX('Role requirements'!$C21:$J21,MATCH(Matrix!J$6,'Role requirements'!$C$9:$J$9,0))),"")))</f>
        <v/>
      </c>
      <c r="K21" t="str">
        <f>IF(Matrix!K$5="","",IF(Matrix!K$6="","",IFERROR(T(INDEX('Role requirements'!$C21:$J21,MATCH(Matrix!K$6,'Role requirements'!$C$9:$J$9,0))),"")))</f>
        <v/>
      </c>
      <c r="L21" t="str">
        <f>IF(Matrix!L$5="","",IF(Matrix!L$6="","",IFERROR(T(INDEX('Role requirements'!$C21:$J21,MATCH(Matrix!L$6,'Role requirements'!$C$9:$J$9,0))),"")))</f>
        <v/>
      </c>
      <c r="M21" t="str">
        <f>IF(Matrix!M$5="","",IF(Matrix!M$6="","",IFERROR(T(INDEX('Role requirements'!$C21:$J21,MATCH(Matrix!M$6,'Role requirements'!$C$9:$J$9,0))),"")))</f>
        <v/>
      </c>
      <c r="N21" t="str">
        <f>IF(Matrix!N$5="","",IF(Matrix!N$6="","",IFERROR(T(INDEX('Role requirements'!$C21:$J21,MATCH(Matrix!N$6,'Role requirements'!$C$9:$J$9,0))),"")))</f>
        <v/>
      </c>
      <c r="O21" t="str">
        <f>IF(Matrix!O$5="","",IF(Matrix!O$6="","",IFERROR(T(INDEX('Role requirements'!$C21:$J21,MATCH(Matrix!O$6,'Role requirements'!$C$9:$J$9,0))),"")))</f>
        <v/>
      </c>
      <c r="P21" t="str">
        <f>IF(Matrix!P$5="","",IF(Matrix!P$6="","",IFERROR(T(INDEX('Role requirements'!$C21:$J21,MATCH(Matrix!P$6,'Role requirements'!$C$9:$J$9,0))),"")))</f>
        <v/>
      </c>
      <c r="Q21" t="str">
        <f>IF(Matrix!Q$5="","",IF(Matrix!Q$6="","",IFERROR(T(INDEX('Role requirements'!$C21:$J21,MATCH(Matrix!Q$6,'Role requirements'!$C$9:$J$9,0))),"")))</f>
        <v/>
      </c>
      <c r="R21" t="str">
        <f>IF(Matrix!R$5="","",IF(Matrix!R$6="","",IFERROR(T(INDEX('Role requirements'!$C21:$J21,MATCH(Matrix!R$6,'Role requirements'!$C$9:$J$9,0))),"")))</f>
        <v/>
      </c>
      <c r="S21" t="str">
        <f>IF(Matrix!S$5="","",IF(Matrix!S$6="","",IFERROR(T(INDEX('Role requirements'!$C21:$J21,MATCH(Matrix!S$6,'Role requirements'!$C$9:$J$9,0))),"")))</f>
        <v/>
      </c>
      <c r="T21" t="str">
        <f>IF(Matrix!T$5="","",IF(Matrix!T$6="","",IFERROR(T(INDEX('Role requirements'!$C21:$J21,MATCH(Matrix!T$6,'Role requirements'!$C$9:$J$9,0))),"")))</f>
        <v/>
      </c>
      <c r="U21" t="str">
        <f>IF(Matrix!U$5="","",IF(Matrix!U$6="","",IFERROR(T(INDEX('Role requirements'!$C21:$J21,MATCH(Matrix!U$6,'Role requirements'!$C$9:$J$9,0))),"")))</f>
        <v/>
      </c>
      <c r="V21" t="str">
        <f>IF(Matrix!V$5="","",IF(Matrix!V$6="","",IFERROR(T(INDEX('Role requirements'!$C21:$J21,MATCH(Matrix!V$6,'Role requirements'!$C$9:$J$9,0))),"")))</f>
        <v/>
      </c>
      <c r="W21" t="str">
        <f>IF(Matrix!W$5="","",IF(Matrix!W$6="","",IFERROR(T(INDEX('Role requirements'!$C21:$J21,MATCH(Matrix!W$6,'Role requirements'!$C$9:$J$9,0))),"")))</f>
        <v/>
      </c>
      <c r="X21" t="str">
        <f>IF(Matrix!X$5="","",IF(Matrix!X$6="","",IFERROR(T(INDEX('Role requirements'!$C21:$J21,MATCH(Matrix!X$6,'Role requirements'!$C$9:$J$9,0))),"")))</f>
        <v/>
      </c>
      <c r="Y21" t="str">
        <f>IF(Matrix!Y$5="","",IF(Matrix!Y$6="","",IFERROR(T(INDEX('Role requirements'!$C21:$J21,MATCH(Matrix!Y$6,'Role requirements'!$C$9:$J$9,0))),"")))</f>
        <v/>
      </c>
      <c r="Z21" t="str">
        <f>IF(Matrix!Z$5="","",IF(Matrix!Z$6="","",IFERROR(T(INDEX('Role requirements'!$C21:$J21,MATCH(Matrix!Z$6,'Role requirements'!$C$9:$J$9,0))),"")))</f>
        <v/>
      </c>
      <c r="AA21" t="str">
        <f>IF(Matrix!AA$5="","",IF(Matrix!AA$6="","",IFERROR(T(INDEX('Role requirements'!$C21:$J21,MATCH(Matrix!AA$6,'Role requirements'!$C$9:$J$9,0))),"")))</f>
        <v/>
      </c>
      <c r="AB21" t="str">
        <f>IF(Matrix!AB$5="","",IF(Matrix!AB$6="","",IFERROR(T(INDEX('Role requirements'!$C21:$J21,MATCH(Matrix!AB$6,'Role requirements'!$C$9:$J$9,0))),"")))</f>
        <v/>
      </c>
      <c r="AC21" t="str">
        <f>IF(Matrix!AC$5="","",IF(Matrix!AC$6="","",IFERROR(T(INDEX('Role requirements'!$C21:$J21,MATCH(Matrix!AC$6,'Role requirements'!$C$9:$J$9,0))),"")))</f>
        <v/>
      </c>
      <c r="AD21" t="str">
        <f>IF(Matrix!AD$5="","",IF(Matrix!AD$6="","",IFERROR(T(INDEX('Role requirements'!$C21:$J21,MATCH(Matrix!AD$6,'Role requirements'!$C$9:$J$9,0))),"")))</f>
        <v/>
      </c>
      <c r="AE21" t="str">
        <f>IF(Matrix!AE$5="","",IF(Matrix!AE$6="","",IFERROR(T(INDEX('Role requirements'!$C21:$J21,MATCH(Matrix!AE$6,'Role requirements'!$C$9:$J$9,0))),"")))</f>
        <v/>
      </c>
      <c r="AF21" t="str">
        <f>IF(Matrix!AF$5="","",IF(Matrix!AF$6="","",IFERROR(T(INDEX('Role requirements'!$C21:$J21,MATCH(Matrix!AF$6,'Role requirements'!$C$9:$J$9,0))),"")))</f>
        <v/>
      </c>
    </row>
    <row r="22" spans="1:32" x14ac:dyDescent="0.2">
      <c r="A22" t="str">
        <f>Matrix!A22</f>
        <v>Arb dismantling operations</v>
      </c>
      <c r="H22" t="str">
        <f>IF(Matrix!H$5="","",IF(Matrix!H$6="","",IFERROR(T(INDEX('Role requirements'!$C22:$J22,MATCH(Matrix!H$6,'Role requirements'!$C$9:$J$9,0))),"")))</f>
        <v/>
      </c>
      <c r="I22" t="str">
        <f>IF(Matrix!I$5="","",IF(Matrix!I$6="","",IFERROR(T(INDEX('Role requirements'!$C22:$J22,MATCH(Matrix!I$6,'Role requirements'!$C$9:$J$9,0))),"")))</f>
        <v/>
      </c>
      <c r="J22" t="str">
        <f>IF(Matrix!J$5="","",IF(Matrix!J$6="","",IFERROR(T(INDEX('Role requirements'!$C22:$J22,MATCH(Matrix!J$6,'Role requirements'!$C$9:$J$9,0))),"")))</f>
        <v/>
      </c>
      <c r="K22" t="str">
        <f>IF(Matrix!K$5="","",IF(Matrix!K$6="","",IFERROR(T(INDEX('Role requirements'!$C22:$J22,MATCH(Matrix!K$6,'Role requirements'!$C$9:$J$9,0))),"")))</f>
        <v/>
      </c>
      <c r="L22" t="str">
        <f>IF(Matrix!L$5="","",IF(Matrix!L$6="","",IFERROR(T(INDEX('Role requirements'!$C22:$J22,MATCH(Matrix!L$6,'Role requirements'!$C$9:$J$9,0))),"")))</f>
        <v/>
      </c>
      <c r="M22" t="str">
        <f>IF(Matrix!M$5="","",IF(Matrix!M$6="","",IFERROR(T(INDEX('Role requirements'!$C22:$J22,MATCH(Matrix!M$6,'Role requirements'!$C$9:$J$9,0))),"")))</f>
        <v/>
      </c>
      <c r="N22" t="str">
        <f>IF(Matrix!N$5="","",IF(Matrix!N$6="","",IFERROR(T(INDEX('Role requirements'!$C22:$J22,MATCH(Matrix!N$6,'Role requirements'!$C$9:$J$9,0))),"")))</f>
        <v/>
      </c>
      <c r="O22" t="str">
        <f>IF(Matrix!O$5="","",IF(Matrix!O$6="","",IFERROR(T(INDEX('Role requirements'!$C22:$J22,MATCH(Matrix!O$6,'Role requirements'!$C$9:$J$9,0))),"")))</f>
        <v/>
      </c>
      <c r="P22" t="str">
        <f>IF(Matrix!P$5="","",IF(Matrix!P$6="","",IFERROR(T(INDEX('Role requirements'!$C22:$J22,MATCH(Matrix!P$6,'Role requirements'!$C$9:$J$9,0))),"")))</f>
        <v/>
      </c>
      <c r="Q22" t="str">
        <f>IF(Matrix!Q$5="","",IF(Matrix!Q$6="","",IFERROR(T(INDEX('Role requirements'!$C22:$J22,MATCH(Matrix!Q$6,'Role requirements'!$C$9:$J$9,0))),"")))</f>
        <v/>
      </c>
      <c r="R22" t="str">
        <f>IF(Matrix!R$5="","",IF(Matrix!R$6="","",IFERROR(T(INDEX('Role requirements'!$C22:$J22,MATCH(Matrix!R$6,'Role requirements'!$C$9:$J$9,0))),"")))</f>
        <v/>
      </c>
      <c r="S22" t="str">
        <f>IF(Matrix!S$5="","",IF(Matrix!S$6="","",IFERROR(T(INDEX('Role requirements'!$C22:$J22,MATCH(Matrix!S$6,'Role requirements'!$C$9:$J$9,0))),"")))</f>
        <v/>
      </c>
      <c r="T22" t="str">
        <f>IF(Matrix!T$5="","",IF(Matrix!T$6="","",IFERROR(T(INDEX('Role requirements'!$C22:$J22,MATCH(Matrix!T$6,'Role requirements'!$C$9:$J$9,0))),"")))</f>
        <v/>
      </c>
      <c r="U22" t="str">
        <f>IF(Matrix!U$5="","",IF(Matrix!U$6="","",IFERROR(T(INDEX('Role requirements'!$C22:$J22,MATCH(Matrix!U$6,'Role requirements'!$C$9:$J$9,0))),"")))</f>
        <v/>
      </c>
      <c r="V22" t="str">
        <f>IF(Matrix!V$5="","",IF(Matrix!V$6="","",IFERROR(T(INDEX('Role requirements'!$C22:$J22,MATCH(Matrix!V$6,'Role requirements'!$C$9:$J$9,0))),"")))</f>
        <v/>
      </c>
      <c r="W22" t="str">
        <f>IF(Matrix!W$5="","",IF(Matrix!W$6="","",IFERROR(T(INDEX('Role requirements'!$C22:$J22,MATCH(Matrix!W$6,'Role requirements'!$C$9:$J$9,0))),"")))</f>
        <v/>
      </c>
      <c r="X22" t="str">
        <f>IF(Matrix!X$5="","",IF(Matrix!X$6="","",IFERROR(T(INDEX('Role requirements'!$C22:$J22,MATCH(Matrix!X$6,'Role requirements'!$C$9:$J$9,0))),"")))</f>
        <v/>
      </c>
      <c r="Y22" t="str">
        <f>IF(Matrix!Y$5="","",IF(Matrix!Y$6="","",IFERROR(T(INDEX('Role requirements'!$C22:$J22,MATCH(Matrix!Y$6,'Role requirements'!$C$9:$J$9,0))),"")))</f>
        <v/>
      </c>
      <c r="Z22" t="str">
        <f>IF(Matrix!Z$5="","",IF(Matrix!Z$6="","",IFERROR(T(INDEX('Role requirements'!$C22:$J22,MATCH(Matrix!Z$6,'Role requirements'!$C$9:$J$9,0))),"")))</f>
        <v/>
      </c>
      <c r="AA22" t="str">
        <f>IF(Matrix!AA$5="","",IF(Matrix!AA$6="","",IFERROR(T(INDEX('Role requirements'!$C22:$J22,MATCH(Matrix!AA$6,'Role requirements'!$C$9:$J$9,0))),"")))</f>
        <v/>
      </c>
      <c r="AB22" t="str">
        <f>IF(Matrix!AB$5="","",IF(Matrix!AB$6="","",IFERROR(T(INDEX('Role requirements'!$C22:$J22,MATCH(Matrix!AB$6,'Role requirements'!$C$9:$J$9,0))),"")))</f>
        <v/>
      </c>
      <c r="AC22" t="str">
        <f>IF(Matrix!AC$5="","",IF(Matrix!AC$6="","",IFERROR(T(INDEX('Role requirements'!$C22:$J22,MATCH(Matrix!AC$6,'Role requirements'!$C$9:$J$9,0))),"")))</f>
        <v/>
      </c>
      <c r="AD22" t="str">
        <f>IF(Matrix!AD$5="","",IF(Matrix!AD$6="","",IFERROR(T(INDEX('Role requirements'!$C22:$J22,MATCH(Matrix!AD$6,'Role requirements'!$C$9:$J$9,0))),"")))</f>
        <v/>
      </c>
      <c r="AE22" t="str">
        <f>IF(Matrix!AE$5="","",IF(Matrix!AE$6="","",IFERROR(T(INDEX('Role requirements'!$C22:$J22,MATCH(Matrix!AE$6,'Role requirements'!$C$9:$J$9,0))),"")))</f>
        <v/>
      </c>
      <c r="AF22" t="str">
        <f>IF(Matrix!AF$5="","",IF(Matrix!AF$6="","",IFERROR(T(INDEX('Role requirements'!$C22:$J22,MATCH(Matrix!AF$6,'Role requirements'!$C$9:$J$9,0))),"")))</f>
        <v/>
      </c>
    </row>
    <row r="23" spans="1:32" x14ac:dyDescent="0.2">
      <c r="A23" t="str">
        <f>Matrix!A23</f>
        <v>NEW – Chainsaw from a MEWP</v>
      </c>
      <c r="H23" t="str">
        <f>IF(Matrix!H$5="","",IF(Matrix!H$6="","",IFERROR(T(INDEX('Role requirements'!$C23:$J23,MATCH(Matrix!H$6,'Role requirements'!$C$9:$J$9,0))),"")))</f>
        <v/>
      </c>
      <c r="I23" t="str">
        <f>IF(Matrix!I$5="","",IF(Matrix!I$6="","",IFERROR(T(INDEX('Role requirements'!$C23:$J23,MATCH(Matrix!I$6,'Role requirements'!$C$9:$J$9,0))),"")))</f>
        <v/>
      </c>
      <c r="J23" t="str">
        <f>IF(Matrix!J$5="","",IF(Matrix!J$6="","",IFERROR(T(INDEX('Role requirements'!$C23:$J23,MATCH(Matrix!J$6,'Role requirements'!$C$9:$J$9,0))),"")))</f>
        <v/>
      </c>
      <c r="K23" t="str">
        <f>IF(Matrix!K$5="","",IF(Matrix!K$6="","",IFERROR(T(INDEX('Role requirements'!$C23:$J23,MATCH(Matrix!K$6,'Role requirements'!$C$9:$J$9,0))),"")))</f>
        <v/>
      </c>
      <c r="L23" t="str">
        <f>IF(Matrix!L$5="","",IF(Matrix!L$6="","",IFERROR(T(INDEX('Role requirements'!$C23:$J23,MATCH(Matrix!L$6,'Role requirements'!$C$9:$J$9,0))),"")))</f>
        <v/>
      </c>
      <c r="M23" t="str">
        <f>IF(Matrix!M$5="","",IF(Matrix!M$6="","",IFERROR(T(INDEX('Role requirements'!$C23:$J23,MATCH(Matrix!M$6,'Role requirements'!$C$9:$J$9,0))),"")))</f>
        <v/>
      </c>
      <c r="N23" t="str">
        <f>IF(Matrix!N$5="","",IF(Matrix!N$6="","",IFERROR(T(INDEX('Role requirements'!$C23:$J23,MATCH(Matrix!N$6,'Role requirements'!$C$9:$J$9,0))),"")))</f>
        <v/>
      </c>
      <c r="O23" t="str">
        <f>IF(Matrix!O$5="","",IF(Matrix!O$6="","",IFERROR(T(INDEX('Role requirements'!$C23:$J23,MATCH(Matrix!O$6,'Role requirements'!$C$9:$J$9,0))),"")))</f>
        <v/>
      </c>
      <c r="P23" t="str">
        <f>IF(Matrix!P$5="","",IF(Matrix!P$6="","",IFERROR(T(INDEX('Role requirements'!$C23:$J23,MATCH(Matrix!P$6,'Role requirements'!$C$9:$J$9,0))),"")))</f>
        <v/>
      </c>
      <c r="Q23" t="str">
        <f>IF(Matrix!Q$5="","",IF(Matrix!Q$6="","",IFERROR(T(INDEX('Role requirements'!$C23:$J23,MATCH(Matrix!Q$6,'Role requirements'!$C$9:$J$9,0))),"")))</f>
        <v/>
      </c>
      <c r="R23" t="str">
        <f>IF(Matrix!R$5="","",IF(Matrix!R$6="","",IFERROR(T(INDEX('Role requirements'!$C23:$J23,MATCH(Matrix!R$6,'Role requirements'!$C$9:$J$9,0))),"")))</f>
        <v/>
      </c>
      <c r="S23" t="str">
        <f>IF(Matrix!S$5="","",IF(Matrix!S$6="","",IFERROR(T(INDEX('Role requirements'!$C23:$J23,MATCH(Matrix!S$6,'Role requirements'!$C$9:$J$9,0))),"")))</f>
        <v/>
      </c>
      <c r="T23" t="str">
        <f>IF(Matrix!T$5="","",IF(Matrix!T$6="","",IFERROR(T(INDEX('Role requirements'!$C23:$J23,MATCH(Matrix!T$6,'Role requirements'!$C$9:$J$9,0))),"")))</f>
        <v/>
      </c>
      <c r="U23" t="str">
        <f>IF(Matrix!U$5="","",IF(Matrix!U$6="","",IFERROR(T(INDEX('Role requirements'!$C23:$J23,MATCH(Matrix!U$6,'Role requirements'!$C$9:$J$9,0))),"")))</f>
        <v/>
      </c>
      <c r="V23" t="str">
        <f>IF(Matrix!V$5="","",IF(Matrix!V$6="","",IFERROR(T(INDEX('Role requirements'!$C23:$J23,MATCH(Matrix!V$6,'Role requirements'!$C$9:$J$9,0))),"")))</f>
        <v/>
      </c>
      <c r="W23" t="str">
        <f>IF(Matrix!W$5="","",IF(Matrix!W$6="","",IFERROR(T(INDEX('Role requirements'!$C23:$J23,MATCH(Matrix!W$6,'Role requirements'!$C$9:$J$9,0))),"")))</f>
        <v/>
      </c>
      <c r="X23" t="str">
        <f>IF(Matrix!X$5="","",IF(Matrix!X$6="","",IFERROR(T(INDEX('Role requirements'!$C23:$J23,MATCH(Matrix!X$6,'Role requirements'!$C$9:$J$9,0))),"")))</f>
        <v/>
      </c>
      <c r="Y23" t="str">
        <f>IF(Matrix!Y$5="","",IF(Matrix!Y$6="","",IFERROR(T(INDEX('Role requirements'!$C23:$J23,MATCH(Matrix!Y$6,'Role requirements'!$C$9:$J$9,0))),"")))</f>
        <v/>
      </c>
      <c r="Z23" t="str">
        <f>IF(Matrix!Z$5="","",IF(Matrix!Z$6="","",IFERROR(T(INDEX('Role requirements'!$C23:$J23,MATCH(Matrix!Z$6,'Role requirements'!$C$9:$J$9,0))),"")))</f>
        <v/>
      </c>
      <c r="AA23" t="str">
        <f>IF(Matrix!AA$5="","",IF(Matrix!AA$6="","",IFERROR(T(INDEX('Role requirements'!$C23:$J23,MATCH(Matrix!AA$6,'Role requirements'!$C$9:$J$9,0))),"")))</f>
        <v/>
      </c>
      <c r="AB23" t="str">
        <f>IF(Matrix!AB$5="","",IF(Matrix!AB$6="","",IFERROR(T(INDEX('Role requirements'!$C23:$J23,MATCH(Matrix!AB$6,'Role requirements'!$C$9:$J$9,0))),"")))</f>
        <v/>
      </c>
      <c r="AC23" t="str">
        <f>IF(Matrix!AC$5="","",IF(Matrix!AC$6="","",IFERROR(T(INDEX('Role requirements'!$C23:$J23,MATCH(Matrix!AC$6,'Role requirements'!$C$9:$J$9,0))),"")))</f>
        <v/>
      </c>
      <c r="AD23" t="str">
        <f>IF(Matrix!AD$5="","",IF(Matrix!AD$6="","",IFERROR(T(INDEX('Role requirements'!$C23:$J23,MATCH(Matrix!AD$6,'Role requirements'!$C$9:$J$9,0))),"")))</f>
        <v/>
      </c>
      <c r="AE23" t="str">
        <f>IF(Matrix!AE$5="","",IF(Matrix!AE$6="","",IFERROR(T(INDEX('Role requirements'!$C23:$J23,MATCH(Matrix!AE$6,'Role requirements'!$C$9:$J$9,0))),"")))</f>
        <v/>
      </c>
      <c r="AF23" t="str">
        <f>IF(Matrix!AF$5="","",IF(Matrix!AF$6="","",IFERROR(T(INDEX('Role requirements'!$C23:$J23,MATCH(Matrix!AF$6,'Role requirements'!$C$9:$J$9,0))),"")))</f>
        <v/>
      </c>
    </row>
    <row r="24" spans="1:32" x14ac:dyDescent="0.2">
      <c r="A24" t="str">
        <f>Matrix!A24</f>
        <v>[Add your own – chainsaw and aerial]</v>
      </c>
      <c r="H24" t="str">
        <f>IF(Matrix!H$5="","",IF(Matrix!H$6="","",IFERROR(T(INDEX('Role requirements'!$C24:$J24,MATCH(Matrix!H$6,'Role requirements'!$C$9:$J$9,0))),"")))</f>
        <v/>
      </c>
      <c r="I24" t="str">
        <f>IF(Matrix!I$5="","",IF(Matrix!I$6="","",IFERROR(T(INDEX('Role requirements'!$C24:$J24,MATCH(Matrix!I$6,'Role requirements'!$C$9:$J$9,0))),"")))</f>
        <v/>
      </c>
      <c r="J24" t="str">
        <f>IF(Matrix!J$5="","",IF(Matrix!J$6="","",IFERROR(T(INDEX('Role requirements'!$C24:$J24,MATCH(Matrix!J$6,'Role requirements'!$C$9:$J$9,0))),"")))</f>
        <v/>
      </c>
      <c r="K24" t="str">
        <f>IF(Matrix!K$5="","",IF(Matrix!K$6="","",IFERROR(T(INDEX('Role requirements'!$C24:$J24,MATCH(Matrix!K$6,'Role requirements'!$C$9:$J$9,0))),"")))</f>
        <v/>
      </c>
      <c r="L24" t="str">
        <f>IF(Matrix!L$5="","",IF(Matrix!L$6="","",IFERROR(T(INDEX('Role requirements'!$C24:$J24,MATCH(Matrix!L$6,'Role requirements'!$C$9:$J$9,0))),"")))</f>
        <v/>
      </c>
      <c r="M24" t="str">
        <f>IF(Matrix!M$5="","",IF(Matrix!M$6="","",IFERROR(T(INDEX('Role requirements'!$C24:$J24,MATCH(Matrix!M$6,'Role requirements'!$C$9:$J$9,0))),"")))</f>
        <v/>
      </c>
      <c r="N24" t="str">
        <f>IF(Matrix!N$5="","",IF(Matrix!N$6="","",IFERROR(T(INDEX('Role requirements'!$C24:$J24,MATCH(Matrix!N$6,'Role requirements'!$C$9:$J$9,0))),"")))</f>
        <v/>
      </c>
      <c r="O24" t="str">
        <f>IF(Matrix!O$5="","",IF(Matrix!O$6="","",IFERROR(T(INDEX('Role requirements'!$C24:$J24,MATCH(Matrix!O$6,'Role requirements'!$C$9:$J$9,0))),"")))</f>
        <v/>
      </c>
      <c r="P24" t="str">
        <f>IF(Matrix!P$5="","",IF(Matrix!P$6="","",IFERROR(T(INDEX('Role requirements'!$C24:$J24,MATCH(Matrix!P$6,'Role requirements'!$C$9:$J$9,0))),"")))</f>
        <v/>
      </c>
      <c r="Q24" t="str">
        <f>IF(Matrix!Q$5="","",IF(Matrix!Q$6="","",IFERROR(T(INDEX('Role requirements'!$C24:$J24,MATCH(Matrix!Q$6,'Role requirements'!$C$9:$J$9,0))),"")))</f>
        <v/>
      </c>
      <c r="R24" t="str">
        <f>IF(Matrix!R$5="","",IF(Matrix!R$6="","",IFERROR(T(INDEX('Role requirements'!$C24:$J24,MATCH(Matrix!R$6,'Role requirements'!$C$9:$J$9,0))),"")))</f>
        <v/>
      </c>
      <c r="S24" t="str">
        <f>IF(Matrix!S$5="","",IF(Matrix!S$6="","",IFERROR(T(INDEX('Role requirements'!$C24:$J24,MATCH(Matrix!S$6,'Role requirements'!$C$9:$J$9,0))),"")))</f>
        <v/>
      </c>
      <c r="T24" t="str">
        <f>IF(Matrix!T$5="","",IF(Matrix!T$6="","",IFERROR(T(INDEX('Role requirements'!$C24:$J24,MATCH(Matrix!T$6,'Role requirements'!$C$9:$J$9,0))),"")))</f>
        <v/>
      </c>
      <c r="U24" t="str">
        <f>IF(Matrix!U$5="","",IF(Matrix!U$6="","",IFERROR(T(INDEX('Role requirements'!$C24:$J24,MATCH(Matrix!U$6,'Role requirements'!$C$9:$J$9,0))),"")))</f>
        <v/>
      </c>
      <c r="V24" t="str">
        <f>IF(Matrix!V$5="","",IF(Matrix!V$6="","",IFERROR(T(INDEX('Role requirements'!$C24:$J24,MATCH(Matrix!V$6,'Role requirements'!$C$9:$J$9,0))),"")))</f>
        <v/>
      </c>
      <c r="W24" t="str">
        <f>IF(Matrix!W$5="","",IF(Matrix!W$6="","",IFERROR(T(INDEX('Role requirements'!$C24:$J24,MATCH(Matrix!W$6,'Role requirements'!$C$9:$J$9,0))),"")))</f>
        <v/>
      </c>
      <c r="X24" t="str">
        <f>IF(Matrix!X$5="","",IF(Matrix!X$6="","",IFERROR(T(INDEX('Role requirements'!$C24:$J24,MATCH(Matrix!X$6,'Role requirements'!$C$9:$J$9,0))),"")))</f>
        <v/>
      </c>
      <c r="Y24" t="str">
        <f>IF(Matrix!Y$5="","",IF(Matrix!Y$6="","",IFERROR(T(INDEX('Role requirements'!$C24:$J24,MATCH(Matrix!Y$6,'Role requirements'!$C$9:$J$9,0))),"")))</f>
        <v/>
      </c>
      <c r="Z24" t="str">
        <f>IF(Matrix!Z$5="","",IF(Matrix!Z$6="","",IFERROR(T(INDEX('Role requirements'!$C24:$J24,MATCH(Matrix!Z$6,'Role requirements'!$C$9:$J$9,0))),"")))</f>
        <v/>
      </c>
      <c r="AA24" t="str">
        <f>IF(Matrix!AA$5="","",IF(Matrix!AA$6="","",IFERROR(T(INDEX('Role requirements'!$C24:$J24,MATCH(Matrix!AA$6,'Role requirements'!$C$9:$J$9,0))),"")))</f>
        <v/>
      </c>
      <c r="AB24" t="str">
        <f>IF(Matrix!AB$5="","",IF(Matrix!AB$6="","",IFERROR(T(INDEX('Role requirements'!$C24:$J24,MATCH(Matrix!AB$6,'Role requirements'!$C$9:$J$9,0))),"")))</f>
        <v/>
      </c>
      <c r="AC24" t="str">
        <f>IF(Matrix!AC$5="","",IF(Matrix!AC$6="","",IFERROR(T(INDEX('Role requirements'!$C24:$J24,MATCH(Matrix!AC$6,'Role requirements'!$C$9:$J$9,0))),"")))</f>
        <v/>
      </c>
      <c r="AD24" t="str">
        <f>IF(Matrix!AD$5="","",IF(Matrix!AD$6="","",IFERROR(T(INDEX('Role requirements'!$C24:$J24,MATCH(Matrix!AD$6,'Role requirements'!$C$9:$J$9,0))),"")))</f>
        <v/>
      </c>
      <c r="AE24" t="str">
        <f>IF(Matrix!AE$5="","",IF(Matrix!AE$6="","",IFERROR(T(INDEX('Role requirements'!$C24:$J24,MATCH(Matrix!AE$6,'Role requirements'!$C$9:$J$9,0))),"")))</f>
        <v/>
      </c>
      <c r="AF24" t="str">
        <f>IF(Matrix!AF$5="","",IF(Matrix!AF$6="","",IFERROR(T(INDEX('Role requirements'!$C24:$J24,MATCH(Matrix!AF$6,'Role requirements'!$C$9:$J$9,0))),"")))</f>
        <v/>
      </c>
    </row>
    <row r="26" spans="1:32" x14ac:dyDescent="0.2">
      <c r="A26" t="str">
        <f>Matrix!A26</f>
        <v>Tractor (units 205 and 206)</v>
      </c>
      <c r="H26" t="str">
        <f>IF(Matrix!H$5="","",IF(Matrix!H$6="","",IFERROR(T(INDEX('Role requirements'!$C26:$J26,MATCH(Matrix!H$6,'Role requirements'!$C$9:$J$9,0))),"")))</f>
        <v/>
      </c>
      <c r="I26" t="str">
        <f>IF(Matrix!I$5="","",IF(Matrix!I$6="","",IFERROR(T(INDEX('Role requirements'!$C26:$J26,MATCH(Matrix!I$6,'Role requirements'!$C$9:$J$9,0))),"")))</f>
        <v/>
      </c>
      <c r="J26" t="str">
        <f>IF(Matrix!J$5="","",IF(Matrix!J$6="","",IFERROR(T(INDEX('Role requirements'!$C26:$J26,MATCH(Matrix!J$6,'Role requirements'!$C$9:$J$9,0))),"")))</f>
        <v/>
      </c>
      <c r="K26" t="str">
        <f>IF(Matrix!K$5="","",IF(Matrix!K$6="","",IFERROR(T(INDEX('Role requirements'!$C26:$J26,MATCH(Matrix!K$6,'Role requirements'!$C$9:$J$9,0))),"")))</f>
        <v/>
      </c>
      <c r="L26" t="str">
        <f>IF(Matrix!L$5="","",IF(Matrix!L$6="","",IFERROR(T(INDEX('Role requirements'!$C26:$J26,MATCH(Matrix!L$6,'Role requirements'!$C$9:$J$9,0))),"")))</f>
        <v/>
      </c>
      <c r="M26" t="str">
        <f>IF(Matrix!M$5="","",IF(Matrix!M$6="","",IFERROR(T(INDEX('Role requirements'!$C26:$J26,MATCH(Matrix!M$6,'Role requirements'!$C$9:$J$9,0))),"")))</f>
        <v/>
      </c>
      <c r="N26" t="str">
        <f>IF(Matrix!N$5="","",IF(Matrix!N$6="","",IFERROR(T(INDEX('Role requirements'!$C26:$J26,MATCH(Matrix!N$6,'Role requirements'!$C$9:$J$9,0))),"")))</f>
        <v/>
      </c>
      <c r="O26" t="str">
        <f>IF(Matrix!O$5="","",IF(Matrix!O$6="","",IFERROR(T(INDEX('Role requirements'!$C26:$J26,MATCH(Matrix!O$6,'Role requirements'!$C$9:$J$9,0))),"")))</f>
        <v/>
      </c>
      <c r="P26" t="str">
        <f>IF(Matrix!P$5="","",IF(Matrix!P$6="","",IFERROR(T(INDEX('Role requirements'!$C26:$J26,MATCH(Matrix!P$6,'Role requirements'!$C$9:$J$9,0))),"")))</f>
        <v/>
      </c>
      <c r="Q26" t="str">
        <f>IF(Matrix!Q$5="","",IF(Matrix!Q$6="","",IFERROR(T(INDEX('Role requirements'!$C26:$J26,MATCH(Matrix!Q$6,'Role requirements'!$C$9:$J$9,0))),"")))</f>
        <v/>
      </c>
      <c r="R26" t="str">
        <f>IF(Matrix!R$5="","",IF(Matrix!R$6="","",IFERROR(T(INDEX('Role requirements'!$C26:$J26,MATCH(Matrix!R$6,'Role requirements'!$C$9:$J$9,0))),"")))</f>
        <v/>
      </c>
      <c r="S26" t="str">
        <f>IF(Matrix!S$5="","",IF(Matrix!S$6="","",IFERROR(T(INDEX('Role requirements'!$C26:$J26,MATCH(Matrix!S$6,'Role requirements'!$C$9:$J$9,0))),"")))</f>
        <v/>
      </c>
      <c r="T26" t="str">
        <f>IF(Matrix!T$5="","",IF(Matrix!T$6="","",IFERROR(T(INDEX('Role requirements'!$C26:$J26,MATCH(Matrix!T$6,'Role requirements'!$C$9:$J$9,0))),"")))</f>
        <v/>
      </c>
      <c r="U26" t="str">
        <f>IF(Matrix!U$5="","",IF(Matrix!U$6="","",IFERROR(T(INDEX('Role requirements'!$C26:$J26,MATCH(Matrix!U$6,'Role requirements'!$C$9:$J$9,0))),"")))</f>
        <v/>
      </c>
      <c r="V26" t="str">
        <f>IF(Matrix!V$5="","",IF(Matrix!V$6="","",IFERROR(T(INDEX('Role requirements'!$C26:$J26,MATCH(Matrix!V$6,'Role requirements'!$C$9:$J$9,0))),"")))</f>
        <v/>
      </c>
      <c r="W26" t="str">
        <f>IF(Matrix!W$5="","",IF(Matrix!W$6="","",IFERROR(T(INDEX('Role requirements'!$C26:$J26,MATCH(Matrix!W$6,'Role requirements'!$C$9:$J$9,0))),"")))</f>
        <v/>
      </c>
      <c r="X26" t="str">
        <f>IF(Matrix!X$5="","",IF(Matrix!X$6="","",IFERROR(T(INDEX('Role requirements'!$C26:$J26,MATCH(Matrix!X$6,'Role requirements'!$C$9:$J$9,0))),"")))</f>
        <v/>
      </c>
      <c r="Y26" t="str">
        <f>IF(Matrix!Y$5="","",IF(Matrix!Y$6="","",IFERROR(T(INDEX('Role requirements'!$C26:$J26,MATCH(Matrix!Y$6,'Role requirements'!$C$9:$J$9,0))),"")))</f>
        <v/>
      </c>
      <c r="Z26" t="str">
        <f>IF(Matrix!Z$5="","",IF(Matrix!Z$6="","",IFERROR(T(INDEX('Role requirements'!$C26:$J26,MATCH(Matrix!Z$6,'Role requirements'!$C$9:$J$9,0))),"")))</f>
        <v/>
      </c>
      <c r="AA26" t="str">
        <f>IF(Matrix!AA$5="","",IF(Matrix!AA$6="","",IFERROR(T(INDEX('Role requirements'!$C26:$J26,MATCH(Matrix!AA$6,'Role requirements'!$C$9:$J$9,0))),"")))</f>
        <v/>
      </c>
      <c r="AB26" t="str">
        <f>IF(Matrix!AB$5="","",IF(Matrix!AB$6="","",IFERROR(T(INDEX('Role requirements'!$C26:$J26,MATCH(Matrix!AB$6,'Role requirements'!$C$9:$J$9,0))),"")))</f>
        <v/>
      </c>
      <c r="AC26" t="str">
        <f>IF(Matrix!AC$5="","",IF(Matrix!AC$6="","",IFERROR(T(INDEX('Role requirements'!$C26:$J26,MATCH(Matrix!AC$6,'Role requirements'!$C$9:$J$9,0))),"")))</f>
        <v/>
      </c>
      <c r="AD26" t="str">
        <f>IF(Matrix!AD$5="","",IF(Matrix!AD$6="","",IFERROR(T(INDEX('Role requirements'!$C26:$J26,MATCH(Matrix!AD$6,'Role requirements'!$C$9:$J$9,0))),"")))</f>
        <v/>
      </c>
      <c r="AE26" t="str">
        <f>IF(Matrix!AE$5="","",IF(Matrix!AE$6="","",IFERROR(T(INDEX('Role requirements'!$C26:$J26,MATCH(Matrix!AE$6,'Role requirements'!$C$9:$J$9,0))),"")))</f>
        <v/>
      </c>
      <c r="AF26" t="str">
        <f>IF(Matrix!AF$5="","",IF(Matrix!AF$6="","",IFERROR(T(INDEX('Role requirements'!$C26:$J26,MATCH(Matrix!AF$6,'Role requirements'!$C$9:$J$9,0))),"")))</f>
        <v/>
      </c>
    </row>
    <row r="27" spans="1:32" x14ac:dyDescent="0.2">
      <c r="A27" t="str">
        <f>Matrix!A27</f>
        <v>MEWP operator</v>
      </c>
      <c r="H27" t="str">
        <f>IF(Matrix!H$5="","",IF(Matrix!H$6="","",IFERROR(T(INDEX('Role requirements'!$C27:$J27,MATCH(Matrix!H$6,'Role requirements'!$C$9:$J$9,0))),"")))</f>
        <v/>
      </c>
      <c r="I27" t="str">
        <f>IF(Matrix!I$5="","",IF(Matrix!I$6="","",IFERROR(T(INDEX('Role requirements'!$C27:$J27,MATCH(Matrix!I$6,'Role requirements'!$C$9:$J$9,0))),"")))</f>
        <v/>
      </c>
      <c r="J27" t="str">
        <f>IF(Matrix!J$5="","",IF(Matrix!J$6="","",IFERROR(T(INDEX('Role requirements'!$C27:$J27,MATCH(Matrix!J$6,'Role requirements'!$C$9:$J$9,0))),"")))</f>
        <v/>
      </c>
      <c r="K27" t="str">
        <f>IF(Matrix!K$5="","",IF(Matrix!K$6="","",IFERROR(T(INDEX('Role requirements'!$C27:$J27,MATCH(Matrix!K$6,'Role requirements'!$C$9:$J$9,0))),"")))</f>
        <v/>
      </c>
      <c r="L27" t="str">
        <f>IF(Matrix!L$5="","",IF(Matrix!L$6="","",IFERROR(T(INDEX('Role requirements'!$C27:$J27,MATCH(Matrix!L$6,'Role requirements'!$C$9:$J$9,0))),"")))</f>
        <v/>
      </c>
      <c r="M27" t="str">
        <f>IF(Matrix!M$5="","",IF(Matrix!M$6="","",IFERROR(T(INDEX('Role requirements'!$C27:$J27,MATCH(Matrix!M$6,'Role requirements'!$C$9:$J$9,0))),"")))</f>
        <v/>
      </c>
      <c r="N27" t="str">
        <f>IF(Matrix!N$5="","",IF(Matrix!N$6="","",IFERROR(T(INDEX('Role requirements'!$C27:$J27,MATCH(Matrix!N$6,'Role requirements'!$C$9:$J$9,0))),"")))</f>
        <v/>
      </c>
      <c r="O27" t="str">
        <f>IF(Matrix!O$5="","",IF(Matrix!O$6="","",IFERROR(T(INDEX('Role requirements'!$C27:$J27,MATCH(Matrix!O$6,'Role requirements'!$C$9:$J$9,0))),"")))</f>
        <v/>
      </c>
      <c r="P27" t="str">
        <f>IF(Matrix!P$5="","",IF(Matrix!P$6="","",IFERROR(T(INDEX('Role requirements'!$C27:$J27,MATCH(Matrix!P$6,'Role requirements'!$C$9:$J$9,0))),"")))</f>
        <v/>
      </c>
      <c r="Q27" t="str">
        <f>IF(Matrix!Q$5="","",IF(Matrix!Q$6="","",IFERROR(T(INDEX('Role requirements'!$C27:$J27,MATCH(Matrix!Q$6,'Role requirements'!$C$9:$J$9,0))),"")))</f>
        <v/>
      </c>
      <c r="R27" t="str">
        <f>IF(Matrix!R$5="","",IF(Matrix!R$6="","",IFERROR(T(INDEX('Role requirements'!$C27:$J27,MATCH(Matrix!R$6,'Role requirements'!$C$9:$J$9,0))),"")))</f>
        <v/>
      </c>
      <c r="S27" t="str">
        <f>IF(Matrix!S$5="","",IF(Matrix!S$6="","",IFERROR(T(INDEX('Role requirements'!$C27:$J27,MATCH(Matrix!S$6,'Role requirements'!$C$9:$J$9,0))),"")))</f>
        <v/>
      </c>
      <c r="T27" t="str">
        <f>IF(Matrix!T$5="","",IF(Matrix!T$6="","",IFERROR(T(INDEX('Role requirements'!$C27:$J27,MATCH(Matrix!T$6,'Role requirements'!$C$9:$J$9,0))),"")))</f>
        <v/>
      </c>
      <c r="U27" t="str">
        <f>IF(Matrix!U$5="","",IF(Matrix!U$6="","",IFERROR(T(INDEX('Role requirements'!$C27:$J27,MATCH(Matrix!U$6,'Role requirements'!$C$9:$J$9,0))),"")))</f>
        <v/>
      </c>
      <c r="V27" t="str">
        <f>IF(Matrix!V$5="","",IF(Matrix!V$6="","",IFERROR(T(INDEX('Role requirements'!$C27:$J27,MATCH(Matrix!V$6,'Role requirements'!$C$9:$J$9,0))),"")))</f>
        <v/>
      </c>
      <c r="W27" t="str">
        <f>IF(Matrix!W$5="","",IF(Matrix!W$6="","",IFERROR(T(INDEX('Role requirements'!$C27:$J27,MATCH(Matrix!W$6,'Role requirements'!$C$9:$J$9,0))),"")))</f>
        <v/>
      </c>
      <c r="X27" t="str">
        <f>IF(Matrix!X$5="","",IF(Matrix!X$6="","",IFERROR(T(INDEX('Role requirements'!$C27:$J27,MATCH(Matrix!X$6,'Role requirements'!$C$9:$J$9,0))),"")))</f>
        <v/>
      </c>
      <c r="Y27" t="str">
        <f>IF(Matrix!Y$5="","",IF(Matrix!Y$6="","",IFERROR(T(INDEX('Role requirements'!$C27:$J27,MATCH(Matrix!Y$6,'Role requirements'!$C$9:$J$9,0))),"")))</f>
        <v/>
      </c>
      <c r="Z27" t="str">
        <f>IF(Matrix!Z$5="","",IF(Matrix!Z$6="","",IFERROR(T(INDEX('Role requirements'!$C27:$J27,MATCH(Matrix!Z$6,'Role requirements'!$C$9:$J$9,0))),"")))</f>
        <v/>
      </c>
      <c r="AA27" t="str">
        <f>IF(Matrix!AA$5="","",IF(Matrix!AA$6="","",IFERROR(T(INDEX('Role requirements'!$C27:$J27,MATCH(Matrix!AA$6,'Role requirements'!$C$9:$J$9,0))),"")))</f>
        <v/>
      </c>
      <c r="AB27" t="str">
        <f>IF(Matrix!AB$5="","",IF(Matrix!AB$6="","",IFERROR(T(INDEX('Role requirements'!$C27:$J27,MATCH(Matrix!AB$6,'Role requirements'!$C$9:$J$9,0))),"")))</f>
        <v/>
      </c>
      <c r="AC27" t="str">
        <f>IF(Matrix!AC$5="","",IF(Matrix!AC$6="","",IFERROR(T(INDEX('Role requirements'!$C27:$J27,MATCH(Matrix!AC$6,'Role requirements'!$C$9:$J$9,0))),"")))</f>
        <v/>
      </c>
      <c r="AD27" t="str">
        <f>IF(Matrix!AD$5="","",IF(Matrix!AD$6="","",IFERROR(T(INDEX('Role requirements'!$C27:$J27,MATCH(Matrix!AD$6,'Role requirements'!$C$9:$J$9,0))),"")))</f>
        <v/>
      </c>
      <c r="AE27" t="str">
        <f>IF(Matrix!AE$5="","",IF(Matrix!AE$6="","",IFERROR(T(INDEX('Role requirements'!$C27:$J27,MATCH(Matrix!AE$6,'Role requirements'!$C$9:$J$9,0))),"")))</f>
        <v/>
      </c>
      <c r="AF27" t="str">
        <f>IF(Matrix!AF$5="","",IF(Matrix!AF$6="","",IFERROR(T(INDEX('Role requirements'!$C27:$J27,MATCH(Matrix!AF$6,'Role requirements'!$C$9:$J$9,0))),"")))</f>
        <v/>
      </c>
    </row>
    <row r="28" spans="1:32" x14ac:dyDescent="0.2">
      <c r="A28" t="str">
        <f>Matrix!A28</f>
        <v>Woodchipper</v>
      </c>
      <c r="H28" t="str">
        <f>IF(Matrix!H$5="","",IF(Matrix!H$6="","",IFERROR(T(INDEX('Role requirements'!$C28:$J28,MATCH(Matrix!H$6,'Role requirements'!$C$9:$J$9,0))),"")))</f>
        <v>Required</v>
      </c>
      <c r="I28" t="str">
        <f>IF(Matrix!I$5="","",IF(Matrix!I$6="","",IFERROR(T(INDEX('Role requirements'!$C28:$J28,MATCH(Matrix!I$6,'Role requirements'!$C$9:$J$9,0))),"")))</f>
        <v/>
      </c>
      <c r="J28" t="str">
        <f>IF(Matrix!J$5="","",IF(Matrix!J$6="","",IFERROR(T(INDEX('Role requirements'!$C28:$J28,MATCH(Matrix!J$6,'Role requirements'!$C$9:$J$9,0))),"")))</f>
        <v/>
      </c>
      <c r="K28" t="str">
        <f>IF(Matrix!K$5="","",IF(Matrix!K$6="","",IFERROR(T(INDEX('Role requirements'!$C28:$J28,MATCH(Matrix!K$6,'Role requirements'!$C$9:$J$9,0))),"")))</f>
        <v/>
      </c>
      <c r="L28" t="str">
        <f>IF(Matrix!L$5="","",IF(Matrix!L$6="","",IFERROR(T(INDEX('Role requirements'!$C28:$J28,MATCH(Matrix!L$6,'Role requirements'!$C$9:$J$9,0))),"")))</f>
        <v/>
      </c>
      <c r="M28" t="str">
        <f>IF(Matrix!M$5="","",IF(Matrix!M$6="","",IFERROR(T(INDEX('Role requirements'!$C28:$J28,MATCH(Matrix!M$6,'Role requirements'!$C$9:$J$9,0))),"")))</f>
        <v/>
      </c>
      <c r="N28" t="str">
        <f>IF(Matrix!N$5="","",IF(Matrix!N$6="","",IFERROR(T(INDEX('Role requirements'!$C28:$J28,MATCH(Matrix!N$6,'Role requirements'!$C$9:$J$9,0))),"")))</f>
        <v/>
      </c>
      <c r="O28" t="str">
        <f>IF(Matrix!O$5="","",IF(Matrix!O$6="","",IFERROR(T(INDEX('Role requirements'!$C28:$J28,MATCH(Matrix!O$6,'Role requirements'!$C$9:$J$9,0))),"")))</f>
        <v/>
      </c>
      <c r="P28" t="str">
        <f>IF(Matrix!P$5="","",IF(Matrix!P$6="","",IFERROR(T(INDEX('Role requirements'!$C28:$J28,MATCH(Matrix!P$6,'Role requirements'!$C$9:$J$9,0))),"")))</f>
        <v/>
      </c>
      <c r="Q28" t="str">
        <f>IF(Matrix!Q$5="","",IF(Matrix!Q$6="","",IFERROR(T(INDEX('Role requirements'!$C28:$J28,MATCH(Matrix!Q$6,'Role requirements'!$C$9:$J$9,0))),"")))</f>
        <v/>
      </c>
      <c r="R28" t="str">
        <f>IF(Matrix!R$5="","",IF(Matrix!R$6="","",IFERROR(T(INDEX('Role requirements'!$C28:$J28,MATCH(Matrix!R$6,'Role requirements'!$C$9:$J$9,0))),"")))</f>
        <v/>
      </c>
      <c r="S28" t="str">
        <f>IF(Matrix!S$5="","",IF(Matrix!S$6="","",IFERROR(T(INDEX('Role requirements'!$C28:$J28,MATCH(Matrix!S$6,'Role requirements'!$C$9:$J$9,0))),"")))</f>
        <v/>
      </c>
      <c r="T28" t="str">
        <f>IF(Matrix!T$5="","",IF(Matrix!T$6="","",IFERROR(T(INDEX('Role requirements'!$C28:$J28,MATCH(Matrix!T$6,'Role requirements'!$C$9:$J$9,0))),"")))</f>
        <v/>
      </c>
      <c r="U28" t="str">
        <f>IF(Matrix!U$5="","",IF(Matrix!U$6="","",IFERROR(T(INDEX('Role requirements'!$C28:$J28,MATCH(Matrix!U$6,'Role requirements'!$C$9:$J$9,0))),"")))</f>
        <v/>
      </c>
      <c r="V28" t="str">
        <f>IF(Matrix!V$5="","",IF(Matrix!V$6="","",IFERROR(T(INDEX('Role requirements'!$C28:$J28,MATCH(Matrix!V$6,'Role requirements'!$C$9:$J$9,0))),"")))</f>
        <v/>
      </c>
      <c r="W28" t="str">
        <f>IF(Matrix!W$5="","",IF(Matrix!W$6="","",IFERROR(T(INDEX('Role requirements'!$C28:$J28,MATCH(Matrix!W$6,'Role requirements'!$C$9:$J$9,0))),"")))</f>
        <v/>
      </c>
      <c r="X28" t="str">
        <f>IF(Matrix!X$5="","",IF(Matrix!X$6="","",IFERROR(T(INDEX('Role requirements'!$C28:$J28,MATCH(Matrix!X$6,'Role requirements'!$C$9:$J$9,0))),"")))</f>
        <v/>
      </c>
      <c r="Y28" t="str">
        <f>IF(Matrix!Y$5="","",IF(Matrix!Y$6="","",IFERROR(T(INDEX('Role requirements'!$C28:$J28,MATCH(Matrix!Y$6,'Role requirements'!$C$9:$J$9,0))),"")))</f>
        <v/>
      </c>
      <c r="Z28" t="str">
        <f>IF(Matrix!Z$5="","",IF(Matrix!Z$6="","",IFERROR(T(INDEX('Role requirements'!$C28:$J28,MATCH(Matrix!Z$6,'Role requirements'!$C$9:$J$9,0))),"")))</f>
        <v/>
      </c>
      <c r="AA28" t="str">
        <f>IF(Matrix!AA$5="","",IF(Matrix!AA$6="","",IFERROR(T(INDEX('Role requirements'!$C28:$J28,MATCH(Matrix!AA$6,'Role requirements'!$C$9:$J$9,0))),"")))</f>
        <v/>
      </c>
      <c r="AB28" t="str">
        <f>IF(Matrix!AB$5="","",IF(Matrix!AB$6="","",IFERROR(T(INDEX('Role requirements'!$C28:$J28,MATCH(Matrix!AB$6,'Role requirements'!$C$9:$J$9,0))),"")))</f>
        <v/>
      </c>
      <c r="AC28" t="str">
        <f>IF(Matrix!AC$5="","",IF(Matrix!AC$6="","",IFERROR(T(INDEX('Role requirements'!$C28:$J28,MATCH(Matrix!AC$6,'Role requirements'!$C$9:$J$9,0))),"")))</f>
        <v/>
      </c>
      <c r="AD28" t="str">
        <f>IF(Matrix!AD$5="","",IF(Matrix!AD$6="","",IFERROR(T(INDEX('Role requirements'!$C28:$J28,MATCH(Matrix!AD$6,'Role requirements'!$C$9:$J$9,0))),"")))</f>
        <v/>
      </c>
      <c r="AE28" t="str">
        <f>IF(Matrix!AE$5="","",IF(Matrix!AE$6="","",IFERROR(T(INDEX('Role requirements'!$C28:$J28,MATCH(Matrix!AE$6,'Role requirements'!$C$9:$J$9,0))),"")))</f>
        <v/>
      </c>
      <c r="AF28" t="str">
        <f>IF(Matrix!AF$5="","",IF(Matrix!AF$6="","",IFERROR(T(INDEX('Role requirements'!$C28:$J28,MATCH(Matrix!AF$6,'Role requirements'!$C$9:$J$9,0))),"")))</f>
        <v/>
      </c>
    </row>
    <row r="29" spans="1:32" x14ac:dyDescent="0.2">
      <c r="A29" t="str">
        <f>Matrix!A29</f>
        <v>Stump grinder</v>
      </c>
      <c r="H29" t="str">
        <f>IF(Matrix!H$5="","",IF(Matrix!H$6="","",IFERROR(T(INDEX('Role requirements'!$C29:$J29,MATCH(Matrix!H$6,'Role requirements'!$C$9:$J$9,0))),"")))</f>
        <v/>
      </c>
      <c r="I29" t="str">
        <f>IF(Matrix!I$5="","",IF(Matrix!I$6="","",IFERROR(T(INDEX('Role requirements'!$C29:$J29,MATCH(Matrix!I$6,'Role requirements'!$C$9:$J$9,0))),"")))</f>
        <v/>
      </c>
      <c r="J29" t="str">
        <f>IF(Matrix!J$5="","",IF(Matrix!J$6="","",IFERROR(T(INDEX('Role requirements'!$C29:$J29,MATCH(Matrix!J$6,'Role requirements'!$C$9:$J$9,0))),"")))</f>
        <v/>
      </c>
      <c r="K29" t="str">
        <f>IF(Matrix!K$5="","",IF(Matrix!K$6="","",IFERROR(T(INDEX('Role requirements'!$C29:$J29,MATCH(Matrix!K$6,'Role requirements'!$C$9:$J$9,0))),"")))</f>
        <v/>
      </c>
      <c r="L29" t="str">
        <f>IF(Matrix!L$5="","",IF(Matrix!L$6="","",IFERROR(T(INDEX('Role requirements'!$C29:$J29,MATCH(Matrix!L$6,'Role requirements'!$C$9:$J$9,0))),"")))</f>
        <v/>
      </c>
      <c r="M29" t="str">
        <f>IF(Matrix!M$5="","",IF(Matrix!M$6="","",IFERROR(T(INDEX('Role requirements'!$C29:$J29,MATCH(Matrix!M$6,'Role requirements'!$C$9:$J$9,0))),"")))</f>
        <v/>
      </c>
      <c r="N29" t="str">
        <f>IF(Matrix!N$5="","",IF(Matrix!N$6="","",IFERROR(T(INDEX('Role requirements'!$C29:$J29,MATCH(Matrix!N$6,'Role requirements'!$C$9:$J$9,0))),"")))</f>
        <v/>
      </c>
      <c r="O29" t="str">
        <f>IF(Matrix!O$5="","",IF(Matrix!O$6="","",IFERROR(T(INDEX('Role requirements'!$C29:$J29,MATCH(Matrix!O$6,'Role requirements'!$C$9:$J$9,0))),"")))</f>
        <v/>
      </c>
      <c r="P29" t="str">
        <f>IF(Matrix!P$5="","",IF(Matrix!P$6="","",IFERROR(T(INDEX('Role requirements'!$C29:$J29,MATCH(Matrix!P$6,'Role requirements'!$C$9:$J$9,0))),"")))</f>
        <v/>
      </c>
      <c r="Q29" t="str">
        <f>IF(Matrix!Q$5="","",IF(Matrix!Q$6="","",IFERROR(T(INDEX('Role requirements'!$C29:$J29,MATCH(Matrix!Q$6,'Role requirements'!$C$9:$J$9,0))),"")))</f>
        <v/>
      </c>
      <c r="R29" t="str">
        <f>IF(Matrix!R$5="","",IF(Matrix!R$6="","",IFERROR(T(INDEX('Role requirements'!$C29:$J29,MATCH(Matrix!R$6,'Role requirements'!$C$9:$J$9,0))),"")))</f>
        <v/>
      </c>
      <c r="S29" t="str">
        <f>IF(Matrix!S$5="","",IF(Matrix!S$6="","",IFERROR(T(INDEX('Role requirements'!$C29:$J29,MATCH(Matrix!S$6,'Role requirements'!$C$9:$J$9,0))),"")))</f>
        <v/>
      </c>
      <c r="T29" t="str">
        <f>IF(Matrix!T$5="","",IF(Matrix!T$6="","",IFERROR(T(INDEX('Role requirements'!$C29:$J29,MATCH(Matrix!T$6,'Role requirements'!$C$9:$J$9,0))),"")))</f>
        <v/>
      </c>
      <c r="U29" t="str">
        <f>IF(Matrix!U$5="","",IF(Matrix!U$6="","",IFERROR(T(INDEX('Role requirements'!$C29:$J29,MATCH(Matrix!U$6,'Role requirements'!$C$9:$J$9,0))),"")))</f>
        <v/>
      </c>
      <c r="V29" t="str">
        <f>IF(Matrix!V$5="","",IF(Matrix!V$6="","",IFERROR(T(INDEX('Role requirements'!$C29:$J29,MATCH(Matrix!V$6,'Role requirements'!$C$9:$J$9,0))),"")))</f>
        <v/>
      </c>
      <c r="W29" t="str">
        <f>IF(Matrix!W$5="","",IF(Matrix!W$6="","",IFERROR(T(INDEX('Role requirements'!$C29:$J29,MATCH(Matrix!W$6,'Role requirements'!$C$9:$J$9,0))),"")))</f>
        <v/>
      </c>
      <c r="X29" t="str">
        <f>IF(Matrix!X$5="","",IF(Matrix!X$6="","",IFERROR(T(INDEX('Role requirements'!$C29:$J29,MATCH(Matrix!X$6,'Role requirements'!$C$9:$J$9,0))),"")))</f>
        <v/>
      </c>
      <c r="Y29" t="str">
        <f>IF(Matrix!Y$5="","",IF(Matrix!Y$6="","",IFERROR(T(INDEX('Role requirements'!$C29:$J29,MATCH(Matrix!Y$6,'Role requirements'!$C$9:$J$9,0))),"")))</f>
        <v/>
      </c>
      <c r="Z29" t="str">
        <f>IF(Matrix!Z$5="","",IF(Matrix!Z$6="","",IFERROR(T(INDEX('Role requirements'!$C29:$J29,MATCH(Matrix!Z$6,'Role requirements'!$C$9:$J$9,0))),"")))</f>
        <v/>
      </c>
      <c r="AA29" t="str">
        <f>IF(Matrix!AA$5="","",IF(Matrix!AA$6="","",IFERROR(T(INDEX('Role requirements'!$C29:$J29,MATCH(Matrix!AA$6,'Role requirements'!$C$9:$J$9,0))),"")))</f>
        <v/>
      </c>
      <c r="AB29" t="str">
        <f>IF(Matrix!AB$5="","",IF(Matrix!AB$6="","",IFERROR(T(INDEX('Role requirements'!$C29:$J29,MATCH(Matrix!AB$6,'Role requirements'!$C$9:$J$9,0))),"")))</f>
        <v/>
      </c>
      <c r="AC29" t="str">
        <f>IF(Matrix!AC$5="","",IF(Matrix!AC$6="","",IFERROR(T(INDEX('Role requirements'!$C29:$J29,MATCH(Matrix!AC$6,'Role requirements'!$C$9:$J$9,0))),"")))</f>
        <v/>
      </c>
      <c r="AD29" t="str">
        <f>IF(Matrix!AD$5="","",IF(Matrix!AD$6="","",IFERROR(T(INDEX('Role requirements'!$C29:$J29,MATCH(Matrix!AD$6,'Role requirements'!$C$9:$J$9,0))),"")))</f>
        <v/>
      </c>
      <c r="AE29" t="str">
        <f>IF(Matrix!AE$5="","",IF(Matrix!AE$6="","",IFERROR(T(INDEX('Role requirements'!$C29:$J29,MATCH(Matrix!AE$6,'Role requirements'!$C$9:$J$9,0))),"")))</f>
        <v/>
      </c>
      <c r="AF29" t="str">
        <f>IF(Matrix!AF$5="","",IF(Matrix!AF$6="","",IFERROR(T(INDEX('Role requirements'!$C29:$J29,MATCH(Matrix!AF$6,'Role requirements'!$C$9:$J$9,0))),"")))</f>
        <v/>
      </c>
    </row>
    <row r="30" spans="1:32" x14ac:dyDescent="0.2">
      <c r="A30" t="str">
        <f>Matrix!A30</f>
        <v>Hedge cutter</v>
      </c>
      <c r="H30" t="str">
        <f>IF(Matrix!H$5="","",IF(Matrix!H$6="","",IFERROR(T(INDEX('Role requirements'!$C30:$J30,MATCH(Matrix!H$6,'Role requirements'!$C$9:$J$9,0))),"")))</f>
        <v/>
      </c>
      <c r="I30" t="str">
        <f>IF(Matrix!I$5="","",IF(Matrix!I$6="","",IFERROR(T(INDEX('Role requirements'!$C30:$J30,MATCH(Matrix!I$6,'Role requirements'!$C$9:$J$9,0))),"")))</f>
        <v/>
      </c>
      <c r="J30" t="str">
        <f>IF(Matrix!J$5="","",IF(Matrix!J$6="","",IFERROR(T(INDEX('Role requirements'!$C30:$J30,MATCH(Matrix!J$6,'Role requirements'!$C$9:$J$9,0))),"")))</f>
        <v/>
      </c>
      <c r="K30" t="str">
        <f>IF(Matrix!K$5="","",IF(Matrix!K$6="","",IFERROR(T(INDEX('Role requirements'!$C30:$J30,MATCH(Matrix!K$6,'Role requirements'!$C$9:$J$9,0))),"")))</f>
        <v/>
      </c>
      <c r="L30" t="str">
        <f>IF(Matrix!L$5="","",IF(Matrix!L$6="","",IFERROR(T(INDEX('Role requirements'!$C30:$J30,MATCH(Matrix!L$6,'Role requirements'!$C$9:$J$9,0))),"")))</f>
        <v/>
      </c>
      <c r="M30" t="str">
        <f>IF(Matrix!M$5="","",IF(Matrix!M$6="","",IFERROR(T(INDEX('Role requirements'!$C30:$J30,MATCH(Matrix!M$6,'Role requirements'!$C$9:$J$9,0))),"")))</f>
        <v/>
      </c>
      <c r="N30" t="str">
        <f>IF(Matrix!N$5="","",IF(Matrix!N$6="","",IFERROR(T(INDEX('Role requirements'!$C30:$J30,MATCH(Matrix!N$6,'Role requirements'!$C$9:$J$9,0))),"")))</f>
        <v/>
      </c>
      <c r="O30" t="str">
        <f>IF(Matrix!O$5="","",IF(Matrix!O$6="","",IFERROR(T(INDEX('Role requirements'!$C30:$J30,MATCH(Matrix!O$6,'Role requirements'!$C$9:$J$9,0))),"")))</f>
        <v/>
      </c>
      <c r="P30" t="str">
        <f>IF(Matrix!P$5="","",IF(Matrix!P$6="","",IFERROR(T(INDEX('Role requirements'!$C30:$J30,MATCH(Matrix!P$6,'Role requirements'!$C$9:$J$9,0))),"")))</f>
        <v/>
      </c>
      <c r="Q30" t="str">
        <f>IF(Matrix!Q$5="","",IF(Matrix!Q$6="","",IFERROR(T(INDEX('Role requirements'!$C30:$J30,MATCH(Matrix!Q$6,'Role requirements'!$C$9:$J$9,0))),"")))</f>
        <v/>
      </c>
      <c r="R30" t="str">
        <f>IF(Matrix!R$5="","",IF(Matrix!R$6="","",IFERROR(T(INDEX('Role requirements'!$C30:$J30,MATCH(Matrix!R$6,'Role requirements'!$C$9:$J$9,0))),"")))</f>
        <v/>
      </c>
      <c r="S30" t="str">
        <f>IF(Matrix!S$5="","",IF(Matrix!S$6="","",IFERROR(T(INDEX('Role requirements'!$C30:$J30,MATCH(Matrix!S$6,'Role requirements'!$C$9:$J$9,0))),"")))</f>
        <v/>
      </c>
      <c r="T30" t="str">
        <f>IF(Matrix!T$5="","",IF(Matrix!T$6="","",IFERROR(T(INDEX('Role requirements'!$C30:$J30,MATCH(Matrix!T$6,'Role requirements'!$C$9:$J$9,0))),"")))</f>
        <v/>
      </c>
      <c r="U30" t="str">
        <f>IF(Matrix!U$5="","",IF(Matrix!U$6="","",IFERROR(T(INDEX('Role requirements'!$C30:$J30,MATCH(Matrix!U$6,'Role requirements'!$C$9:$J$9,0))),"")))</f>
        <v/>
      </c>
      <c r="V30" t="str">
        <f>IF(Matrix!V$5="","",IF(Matrix!V$6="","",IFERROR(T(INDEX('Role requirements'!$C30:$J30,MATCH(Matrix!V$6,'Role requirements'!$C$9:$J$9,0))),"")))</f>
        <v/>
      </c>
      <c r="W30" t="str">
        <f>IF(Matrix!W$5="","",IF(Matrix!W$6="","",IFERROR(T(INDEX('Role requirements'!$C30:$J30,MATCH(Matrix!W$6,'Role requirements'!$C$9:$J$9,0))),"")))</f>
        <v/>
      </c>
      <c r="X30" t="str">
        <f>IF(Matrix!X$5="","",IF(Matrix!X$6="","",IFERROR(T(INDEX('Role requirements'!$C30:$J30,MATCH(Matrix!X$6,'Role requirements'!$C$9:$J$9,0))),"")))</f>
        <v/>
      </c>
      <c r="Y30" t="str">
        <f>IF(Matrix!Y$5="","",IF(Matrix!Y$6="","",IFERROR(T(INDEX('Role requirements'!$C30:$J30,MATCH(Matrix!Y$6,'Role requirements'!$C$9:$J$9,0))),"")))</f>
        <v/>
      </c>
      <c r="Z30" t="str">
        <f>IF(Matrix!Z$5="","",IF(Matrix!Z$6="","",IFERROR(T(INDEX('Role requirements'!$C30:$J30,MATCH(Matrix!Z$6,'Role requirements'!$C$9:$J$9,0))),"")))</f>
        <v/>
      </c>
      <c r="AA30" t="str">
        <f>IF(Matrix!AA$5="","",IF(Matrix!AA$6="","",IFERROR(T(INDEX('Role requirements'!$C30:$J30,MATCH(Matrix!AA$6,'Role requirements'!$C$9:$J$9,0))),"")))</f>
        <v/>
      </c>
      <c r="AB30" t="str">
        <f>IF(Matrix!AB$5="","",IF(Matrix!AB$6="","",IFERROR(T(INDEX('Role requirements'!$C30:$J30,MATCH(Matrix!AB$6,'Role requirements'!$C$9:$J$9,0))),"")))</f>
        <v/>
      </c>
      <c r="AC30" t="str">
        <f>IF(Matrix!AC$5="","",IF(Matrix!AC$6="","",IFERROR(T(INDEX('Role requirements'!$C30:$J30,MATCH(Matrix!AC$6,'Role requirements'!$C$9:$J$9,0))),"")))</f>
        <v/>
      </c>
      <c r="AD30" t="str">
        <f>IF(Matrix!AD$5="","",IF(Matrix!AD$6="","",IFERROR(T(INDEX('Role requirements'!$C30:$J30,MATCH(Matrix!AD$6,'Role requirements'!$C$9:$J$9,0))),"")))</f>
        <v/>
      </c>
      <c r="AE30" t="str">
        <f>IF(Matrix!AE$5="","",IF(Matrix!AE$6="","",IFERROR(T(INDEX('Role requirements'!$C30:$J30,MATCH(Matrix!AE$6,'Role requirements'!$C$9:$J$9,0))),"")))</f>
        <v/>
      </c>
      <c r="AF30" t="str">
        <f>IF(Matrix!AF$5="","",IF(Matrix!AF$6="","",IFERROR(T(INDEX('Role requirements'!$C30:$J30,MATCH(Matrix!AF$6,'Role requirements'!$C$9:$J$9,0))),"")))</f>
        <v/>
      </c>
    </row>
    <row r="31" spans="1:32" x14ac:dyDescent="0.2">
      <c r="A31" t="str">
        <f>Matrix!A31</f>
        <v>Brushcutter / trimmer</v>
      </c>
      <c r="H31" t="str">
        <f>IF(Matrix!H$5="","",IF(Matrix!H$6="","",IFERROR(T(INDEX('Role requirements'!$C31:$J31,MATCH(Matrix!H$6,'Role requirements'!$C$9:$J$9,0))),"")))</f>
        <v/>
      </c>
      <c r="I31" t="str">
        <f>IF(Matrix!I$5="","",IF(Matrix!I$6="","",IFERROR(T(INDEX('Role requirements'!$C31:$J31,MATCH(Matrix!I$6,'Role requirements'!$C$9:$J$9,0))),"")))</f>
        <v/>
      </c>
      <c r="J31" t="str">
        <f>IF(Matrix!J$5="","",IF(Matrix!J$6="","",IFERROR(T(INDEX('Role requirements'!$C31:$J31,MATCH(Matrix!J$6,'Role requirements'!$C$9:$J$9,0))),"")))</f>
        <v/>
      </c>
      <c r="K31" t="str">
        <f>IF(Matrix!K$5="","",IF(Matrix!K$6="","",IFERROR(T(INDEX('Role requirements'!$C31:$J31,MATCH(Matrix!K$6,'Role requirements'!$C$9:$J$9,0))),"")))</f>
        <v/>
      </c>
      <c r="L31" t="str">
        <f>IF(Matrix!L$5="","",IF(Matrix!L$6="","",IFERROR(T(INDEX('Role requirements'!$C31:$J31,MATCH(Matrix!L$6,'Role requirements'!$C$9:$J$9,0))),"")))</f>
        <v/>
      </c>
      <c r="M31" t="str">
        <f>IF(Matrix!M$5="","",IF(Matrix!M$6="","",IFERROR(T(INDEX('Role requirements'!$C31:$J31,MATCH(Matrix!M$6,'Role requirements'!$C$9:$J$9,0))),"")))</f>
        <v/>
      </c>
      <c r="N31" t="str">
        <f>IF(Matrix!N$5="","",IF(Matrix!N$6="","",IFERROR(T(INDEX('Role requirements'!$C31:$J31,MATCH(Matrix!N$6,'Role requirements'!$C$9:$J$9,0))),"")))</f>
        <v/>
      </c>
      <c r="O31" t="str">
        <f>IF(Matrix!O$5="","",IF(Matrix!O$6="","",IFERROR(T(INDEX('Role requirements'!$C31:$J31,MATCH(Matrix!O$6,'Role requirements'!$C$9:$J$9,0))),"")))</f>
        <v/>
      </c>
      <c r="P31" t="str">
        <f>IF(Matrix!P$5="","",IF(Matrix!P$6="","",IFERROR(T(INDEX('Role requirements'!$C31:$J31,MATCH(Matrix!P$6,'Role requirements'!$C$9:$J$9,0))),"")))</f>
        <v/>
      </c>
      <c r="Q31" t="str">
        <f>IF(Matrix!Q$5="","",IF(Matrix!Q$6="","",IFERROR(T(INDEX('Role requirements'!$C31:$J31,MATCH(Matrix!Q$6,'Role requirements'!$C$9:$J$9,0))),"")))</f>
        <v/>
      </c>
      <c r="R31" t="str">
        <f>IF(Matrix!R$5="","",IF(Matrix!R$6="","",IFERROR(T(INDEX('Role requirements'!$C31:$J31,MATCH(Matrix!R$6,'Role requirements'!$C$9:$J$9,0))),"")))</f>
        <v/>
      </c>
      <c r="S31" t="str">
        <f>IF(Matrix!S$5="","",IF(Matrix!S$6="","",IFERROR(T(INDEX('Role requirements'!$C31:$J31,MATCH(Matrix!S$6,'Role requirements'!$C$9:$J$9,0))),"")))</f>
        <v/>
      </c>
      <c r="T31" t="str">
        <f>IF(Matrix!T$5="","",IF(Matrix!T$6="","",IFERROR(T(INDEX('Role requirements'!$C31:$J31,MATCH(Matrix!T$6,'Role requirements'!$C$9:$J$9,0))),"")))</f>
        <v/>
      </c>
      <c r="U31" t="str">
        <f>IF(Matrix!U$5="","",IF(Matrix!U$6="","",IFERROR(T(INDEX('Role requirements'!$C31:$J31,MATCH(Matrix!U$6,'Role requirements'!$C$9:$J$9,0))),"")))</f>
        <v/>
      </c>
      <c r="V31" t="str">
        <f>IF(Matrix!V$5="","",IF(Matrix!V$6="","",IFERROR(T(INDEX('Role requirements'!$C31:$J31,MATCH(Matrix!V$6,'Role requirements'!$C$9:$J$9,0))),"")))</f>
        <v/>
      </c>
      <c r="W31" t="str">
        <f>IF(Matrix!W$5="","",IF(Matrix!W$6="","",IFERROR(T(INDEX('Role requirements'!$C31:$J31,MATCH(Matrix!W$6,'Role requirements'!$C$9:$J$9,0))),"")))</f>
        <v/>
      </c>
      <c r="X31" t="str">
        <f>IF(Matrix!X$5="","",IF(Matrix!X$6="","",IFERROR(T(INDEX('Role requirements'!$C31:$J31,MATCH(Matrix!X$6,'Role requirements'!$C$9:$J$9,0))),"")))</f>
        <v/>
      </c>
      <c r="Y31" t="str">
        <f>IF(Matrix!Y$5="","",IF(Matrix!Y$6="","",IFERROR(T(INDEX('Role requirements'!$C31:$J31,MATCH(Matrix!Y$6,'Role requirements'!$C$9:$J$9,0))),"")))</f>
        <v/>
      </c>
      <c r="Z31" t="str">
        <f>IF(Matrix!Z$5="","",IF(Matrix!Z$6="","",IFERROR(T(INDEX('Role requirements'!$C31:$J31,MATCH(Matrix!Z$6,'Role requirements'!$C$9:$J$9,0))),"")))</f>
        <v/>
      </c>
      <c r="AA31" t="str">
        <f>IF(Matrix!AA$5="","",IF(Matrix!AA$6="","",IFERROR(T(INDEX('Role requirements'!$C31:$J31,MATCH(Matrix!AA$6,'Role requirements'!$C$9:$J$9,0))),"")))</f>
        <v/>
      </c>
      <c r="AB31" t="str">
        <f>IF(Matrix!AB$5="","",IF(Matrix!AB$6="","",IFERROR(T(INDEX('Role requirements'!$C31:$J31,MATCH(Matrix!AB$6,'Role requirements'!$C$9:$J$9,0))),"")))</f>
        <v/>
      </c>
      <c r="AC31" t="str">
        <f>IF(Matrix!AC$5="","",IF(Matrix!AC$6="","",IFERROR(T(INDEX('Role requirements'!$C31:$J31,MATCH(Matrix!AC$6,'Role requirements'!$C$9:$J$9,0))),"")))</f>
        <v/>
      </c>
      <c r="AD31" t="str">
        <f>IF(Matrix!AD$5="","",IF(Matrix!AD$6="","",IFERROR(T(INDEX('Role requirements'!$C31:$J31,MATCH(Matrix!AD$6,'Role requirements'!$C$9:$J$9,0))),"")))</f>
        <v/>
      </c>
      <c r="AE31" t="str">
        <f>IF(Matrix!AE$5="","",IF(Matrix!AE$6="","",IFERROR(T(INDEX('Role requirements'!$C31:$J31,MATCH(Matrix!AE$6,'Role requirements'!$C$9:$J$9,0))),"")))</f>
        <v/>
      </c>
      <c r="AF31" t="str">
        <f>IF(Matrix!AF$5="","",IF(Matrix!AF$6="","",IFERROR(T(INDEX('Role requirements'!$C31:$J31,MATCH(Matrix!AF$6,'Role requirements'!$C$9:$J$9,0))),"")))</f>
        <v/>
      </c>
    </row>
    <row r="32" spans="1:32" x14ac:dyDescent="0.2">
      <c r="A32" t="str">
        <f>Matrix!A32</f>
        <v>Remote control mower</v>
      </c>
      <c r="H32" t="str">
        <f>IF(Matrix!H$5="","",IF(Matrix!H$6="","",IFERROR(T(INDEX('Role requirements'!$C32:$J32,MATCH(Matrix!H$6,'Role requirements'!$C$9:$J$9,0))),"")))</f>
        <v/>
      </c>
      <c r="I32" t="str">
        <f>IF(Matrix!I$5="","",IF(Matrix!I$6="","",IFERROR(T(INDEX('Role requirements'!$C32:$J32,MATCH(Matrix!I$6,'Role requirements'!$C$9:$J$9,0))),"")))</f>
        <v/>
      </c>
      <c r="J32" t="str">
        <f>IF(Matrix!J$5="","",IF(Matrix!J$6="","",IFERROR(T(INDEX('Role requirements'!$C32:$J32,MATCH(Matrix!J$6,'Role requirements'!$C$9:$J$9,0))),"")))</f>
        <v/>
      </c>
      <c r="K32" t="str">
        <f>IF(Matrix!K$5="","",IF(Matrix!K$6="","",IFERROR(T(INDEX('Role requirements'!$C32:$J32,MATCH(Matrix!K$6,'Role requirements'!$C$9:$J$9,0))),"")))</f>
        <v/>
      </c>
      <c r="L32" t="str">
        <f>IF(Matrix!L$5="","",IF(Matrix!L$6="","",IFERROR(T(INDEX('Role requirements'!$C32:$J32,MATCH(Matrix!L$6,'Role requirements'!$C$9:$J$9,0))),"")))</f>
        <v/>
      </c>
      <c r="M32" t="str">
        <f>IF(Matrix!M$5="","",IF(Matrix!M$6="","",IFERROR(T(INDEX('Role requirements'!$C32:$J32,MATCH(Matrix!M$6,'Role requirements'!$C$9:$J$9,0))),"")))</f>
        <v/>
      </c>
      <c r="N32" t="str">
        <f>IF(Matrix!N$5="","",IF(Matrix!N$6="","",IFERROR(T(INDEX('Role requirements'!$C32:$J32,MATCH(Matrix!N$6,'Role requirements'!$C$9:$J$9,0))),"")))</f>
        <v/>
      </c>
      <c r="O32" t="str">
        <f>IF(Matrix!O$5="","",IF(Matrix!O$6="","",IFERROR(T(INDEX('Role requirements'!$C32:$J32,MATCH(Matrix!O$6,'Role requirements'!$C$9:$J$9,0))),"")))</f>
        <v/>
      </c>
      <c r="P32" t="str">
        <f>IF(Matrix!P$5="","",IF(Matrix!P$6="","",IFERROR(T(INDEX('Role requirements'!$C32:$J32,MATCH(Matrix!P$6,'Role requirements'!$C$9:$J$9,0))),"")))</f>
        <v/>
      </c>
      <c r="Q32" t="str">
        <f>IF(Matrix!Q$5="","",IF(Matrix!Q$6="","",IFERROR(T(INDEX('Role requirements'!$C32:$J32,MATCH(Matrix!Q$6,'Role requirements'!$C$9:$J$9,0))),"")))</f>
        <v/>
      </c>
      <c r="R32" t="str">
        <f>IF(Matrix!R$5="","",IF(Matrix!R$6="","",IFERROR(T(INDEX('Role requirements'!$C32:$J32,MATCH(Matrix!R$6,'Role requirements'!$C$9:$J$9,0))),"")))</f>
        <v/>
      </c>
      <c r="S32" t="str">
        <f>IF(Matrix!S$5="","",IF(Matrix!S$6="","",IFERROR(T(INDEX('Role requirements'!$C32:$J32,MATCH(Matrix!S$6,'Role requirements'!$C$9:$J$9,0))),"")))</f>
        <v/>
      </c>
      <c r="T32" t="str">
        <f>IF(Matrix!T$5="","",IF(Matrix!T$6="","",IFERROR(T(INDEX('Role requirements'!$C32:$J32,MATCH(Matrix!T$6,'Role requirements'!$C$9:$J$9,0))),"")))</f>
        <v/>
      </c>
      <c r="U32" t="str">
        <f>IF(Matrix!U$5="","",IF(Matrix!U$6="","",IFERROR(T(INDEX('Role requirements'!$C32:$J32,MATCH(Matrix!U$6,'Role requirements'!$C$9:$J$9,0))),"")))</f>
        <v/>
      </c>
      <c r="V32" t="str">
        <f>IF(Matrix!V$5="","",IF(Matrix!V$6="","",IFERROR(T(INDEX('Role requirements'!$C32:$J32,MATCH(Matrix!V$6,'Role requirements'!$C$9:$J$9,0))),"")))</f>
        <v/>
      </c>
      <c r="W32" t="str">
        <f>IF(Matrix!W$5="","",IF(Matrix!W$6="","",IFERROR(T(INDEX('Role requirements'!$C32:$J32,MATCH(Matrix!W$6,'Role requirements'!$C$9:$J$9,0))),"")))</f>
        <v/>
      </c>
      <c r="X32" t="str">
        <f>IF(Matrix!X$5="","",IF(Matrix!X$6="","",IFERROR(T(INDEX('Role requirements'!$C32:$J32,MATCH(Matrix!X$6,'Role requirements'!$C$9:$J$9,0))),"")))</f>
        <v/>
      </c>
      <c r="Y32" t="str">
        <f>IF(Matrix!Y$5="","",IF(Matrix!Y$6="","",IFERROR(T(INDEX('Role requirements'!$C32:$J32,MATCH(Matrix!Y$6,'Role requirements'!$C$9:$J$9,0))),"")))</f>
        <v/>
      </c>
      <c r="Z32" t="str">
        <f>IF(Matrix!Z$5="","",IF(Matrix!Z$6="","",IFERROR(T(INDEX('Role requirements'!$C32:$J32,MATCH(Matrix!Z$6,'Role requirements'!$C$9:$J$9,0))),"")))</f>
        <v/>
      </c>
      <c r="AA32" t="str">
        <f>IF(Matrix!AA$5="","",IF(Matrix!AA$6="","",IFERROR(T(INDEX('Role requirements'!$C32:$J32,MATCH(Matrix!AA$6,'Role requirements'!$C$9:$J$9,0))),"")))</f>
        <v/>
      </c>
      <c r="AB32" t="str">
        <f>IF(Matrix!AB$5="","",IF(Matrix!AB$6="","",IFERROR(T(INDEX('Role requirements'!$C32:$J32,MATCH(Matrix!AB$6,'Role requirements'!$C$9:$J$9,0))),"")))</f>
        <v/>
      </c>
      <c r="AC32" t="str">
        <f>IF(Matrix!AC$5="","",IF(Matrix!AC$6="","",IFERROR(T(INDEX('Role requirements'!$C32:$J32,MATCH(Matrix!AC$6,'Role requirements'!$C$9:$J$9,0))),"")))</f>
        <v/>
      </c>
      <c r="AD32" t="str">
        <f>IF(Matrix!AD$5="","",IF(Matrix!AD$6="","",IFERROR(T(INDEX('Role requirements'!$C32:$J32,MATCH(Matrix!AD$6,'Role requirements'!$C$9:$J$9,0))),"")))</f>
        <v/>
      </c>
      <c r="AE32" t="str">
        <f>IF(Matrix!AE$5="","",IF(Matrix!AE$6="","",IFERROR(T(INDEX('Role requirements'!$C32:$J32,MATCH(Matrix!AE$6,'Role requirements'!$C$9:$J$9,0))),"")))</f>
        <v/>
      </c>
      <c r="AF32" t="str">
        <f>IF(Matrix!AF$5="","",IF(Matrix!AF$6="","",IFERROR(T(INDEX('Role requirements'!$C32:$J32,MATCH(Matrix!AF$6,'Role requirements'!$C$9:$J$9,0))),"")))</f>
        <v/>
      </c>
    </row>
    <row r="33" spans="1:32" x14ac:dyDescent="0.2">
      <c r="A33" t="str">
        <f>Matrix!A33</f>
        <v>[Add your own – machinery]</v>
      </c>
      <c r="H33" t="str">
        <f>IF(Matrix!H$5="","",IF(Matrix!H$6="","",IFERROR(T(INDEX('Role requirements'!$C33:$J33,MATCH(Matrix!H$6,'Role requirements'!$C$9:$J$9,0))),"")))</f>
        <v/>
      </c>
      <c r="I33" t="str">
        <f>IF(Matrix!I$5="","",IF(Matrix!I$6="","",IFERROR(T(INDEX('Role requirements'!$C33:$J33,MATCH(Matrix!I$6,'Role requirements'!$C$9:$J$9,0))),"")))</f>
        <v/>
      </c>
      <c r="J33" t="str">
        <f>IF(Matrix!J$5="","",IF(Matrix!J$6="","",IFERROR(T(INDEX('Role requirements'!$C33:$J33,MATCH(Matrix!J$6,'Role requirements'!$C$9:$J$9,0))),"")))</f>
        <v/>
      </c>
      <c r="K33" t="str">
        <f>IF(Matrix!K$5="","",IF(Matrix!K$6="","",IFERROR(T(INDEX('Role requirements'!$C33:$J33,MATCH(Matrix!K$6,'Role requirements'!$C$9:$J$9,0))),"")))</f>
        <v/>
      </c>
      <c r="L33" t="str">
        <f>IF(Matrix!L$5="","",IF(Matrix!L$6="","",IFERROR(T(INDEX('Role requirements'!$C33:$J33,MATCH(Matrix!L$6,'Role requirements'!$C$9:$J$9,0))),"")))</f>
        <v/>
      </c>
      <c r="M33" t="str">
        <f>IF(Matrix!M$5="","",IF(Matrix!M$6="","",IFERROR(T(INDEX('Role requirements'!$C33:$J33,MATCH(Matrix!M$6,'Role requirements'!$C$9:$J$9,0))),"")))</f>
        <v/>
      </c>
      <c r="N33" t="str">
        <f>IF(Matrix!N$5="","",IF(Matrix!N$6="","",IFERROR(T(INDEX('Role requirements'!$C33:$J33,MATCH(Matrix!N$6,'Role requirements'!$C$9:$J$9,0))),"")))</f>
        <v/>
      </c>
      <c r="O33" t="str">
        <f>IF(Matrix!O$5="","",IF(Matrix!O$6="","",IFERROR(T(INDEX('Role requirements'!$C33:$J33,MATCH(Matrix!O$6,'Role requirements'!$C$9:$J$9,0))),"")))</f>
        <v/>
      </c>
      <c r="P33" t="str">
        <f>IF(Matrix!P$5="","",IF(Matrix!P$6="","",IFERROR(T(INDEX('Role requirements'!$C33:$J33,MATCH(Matrix!P$6,'Role requirements'!$C$9:$J$9,0))),"")))</f>
        <v/>
      </c>
      <c r="Q33" t="str">
        <f>IF(Matrix!Q$5="","",IF(Matrix!Q$6="","",IFERROR(T(INDEX('Role requirements'!$C33:$J33,MATCH(Matrix!Q$6,'Role requirements'!$C$9:$J$9,0))),"")))</f>
        <v/>
      </c>
      <c r="R33" t="str">
        <f>IF(Matrix!R$5="","",IF(Matrix!R$6="","",IFERROR(T(INDEX('Role requirements'!$C33:$J33,MATCH(Matrix!R$6,'Role requirements'!$C$9:$J$9,0))),"")))</f>
        <v/>
      </c>
      <c r="S33" t="str">
        <f>IF(Matrix!S$5="","",IF(Matrix!S$6="","",IFERROR(T(INDEX('Role requirements'!$C33:$J33,MATCH(Matrix!S$6,'Role requirements'!$C$9:$J$9,0))),"")))</f>
        <v/>
      </c>
      <c r="T33" t="str">
        <f>IF(Matrix!T$5="","",IF(Matrix!T$6="","",IFERROR(T(INDEX('Role requirements'!$C33:$J33,MATCH(Matrix!T$6,'Role requirements'!$C$9:$J$9,0))),"")))</f>
        <v/>
      </c>
      <c r="U33" t="str">
        <f>IF(Matrix!U$5="","",IF(Matrix!U$6="","",IFERROR(T(INDEX('Role requirements'!$C33:$J33,MATCH(Matrix!U$6,'Role requirements'!$C$9:$J$9,0))),"")))</f>
        <v/>
      </c>
      <c r="V33" t="str">
        <f>IF(Matrix!V$5="","",IF(Matrix!V$6="","",IFERROR(T(INDEX('Role requirements'!$C33:$J33,MATCH(Matrix!V$6,'Role requirements'!$C$9:$J$9,0))),"")))</f>
        <v/>
      </c>
      <c r="W33" t="str">
        <f>IF(Matrix!W$5="","",IF(Matrix!W$6="","",IFERROR(T(INDEX('Role requirements'!$C33:$J33,MATCH(Matrix!W$6,'Role requirements'!$C$9:$J$9,0))),"")))</f>
        <v/>
      </c>
      <c r="X33" t="str">
        <f>IF(Matrix!X$5="","",IF(Matrix!X$6="","",IFERROR(T(INDEX('Role requirements'!$C33:$J33,MATCH(Matrix!X$6,'Role requirements'!$C$9:$J$9,0))),"")))</f>
        <v/>
      </c>
      <c r="Y33" t="str">
        <f>IF(Matrix!Y$5="","",IF(Matrix!Y$6="","",IFERROR(T(INDEX('Role requirements'!$C33:$J33,MATCH(Matrix!Y$6,'Role requirements'!$C$9:$J$9,0))),"")))</f>
        <v/>
      </c>
      <c r="Z33" t="str">
        <f>IF(Matrix!Z$5="","",IF(Matrix!Z$6="","",IFERROR(T(INDEX('Role requirements'!$C33:$J33,MATCH(Matrix!Z$6,'Role requirements'!$C$9:$J$9,0))),"")))</f>
        <v/>
      </c>
      <c r="AA33" t="str">
        <f>IF(Matrix!AA$5="","",IF(Matrix!AA$6="","",IFERROR(T(INDEX('Role requirements'!$C33:$J33,MATCH(Matrix!AA$6,'Role requirements'!$C$9:$J$9,0))),"")))</f>
        <v/>
      </c>
      <c r="AB33" t="str">
        <f>IF(Matrix!AB$5="","",IF(Matrix!AB$6="","",IFERROR(T(INDEX('Role requirements'!$C33:$J33,MATCH(Matrix!AB$6,'Role requirements'!$C$9:$J$9,0))),"")))</f>
        <v/>
      </c>
      <c r="AC33" t="str">
        <f>IF(Matrix!AC$5="","",IF(Matrix!AC$6="","",IFERROR(T(INDEX('Role requirements'!$C33:$J33,MATCH(Matrix!AC$6,'Role requirements'!$C$9:$J$9,0))),"")))</f>
        <v/>
      </c>
      <c r="AD33" t="str">
        <f>IF(Matrix!AD$5="","",IF(Matrix!AD$6="","",IFERROR(T(INDEX('Role requirements'!$C33:$J33,MATCH(Matrix!AD$6,'Role requirements'!$C$9:$J$9,0))),"")))</f>
        <v/>
      </c>
      <c r="AE33" t="str">
        <f>IF(Matrix!AE$5="","",IF(Matrix!AE$6="","",IFERROR(T(INDEX('Role requirements'!$C33:$J33,MATCH(Matrix!AE$6,'Role requirements'!$C$9:$J$9,0))),"")))</f>
        <v/>
      </c>
      <c r="AF33" t="str">
        <f>IF(Matrix!AF$5="","",IF(Matrix!AF$6="","",IFERROR(T(INDEX('Role requirements'!$C33:$J33,MATCH(Matrix!AF$6,'Role requirements'!$C$9:$J$9,0))),"")))</f>
        <v/>
      </c>
    </row>
    <row r="35" spans="1:32" x14ac:dyDescent="0.2">
      <c r="A35" t="str">
        <f>Matrix!A35</f>
        <v>First aid + forestry (+F)</v>
      </c>
      <c r="H35" t="str">
        <f>IF(Matrix!H$5="","",IF(Matrix!H$6="","",IFERROR(T(INDEX('Role requirements'!$C35:$J35,MATCH(Matrix!H$6,'Role requirements'!$C$9:$J$9,0))),"")))</f>
        <v>Required</v>
      </c>
      <c r="I35" t="str">
        <f>IF(Matrix!I$5="","",IF(Matrix!I$6="","",IFERROR(T(INDEX('Role requirements'!$C35:$J35,MATCH(Matrix!I$6,'Role requirements'!$C$9:$J$9,0))),"")))</f>
        <v/>
      </c>
      <c r="J35" t="str">
        <f>IF(Matrix!J$5="","",IF(Matrix!J$6="","",IFERROR(T(INDEX('Role requirements'!$C35:$J35,MATCH(Matrix!J$6,'Role requirements'!$C$9:$J$9,0))),"")))</f>
        <v/>
      </c>
      <c r="K35" t="str">
        <f>IF(Matrix!K$5="","",IF(Matrix!K$6="","",IFERROR(T(INDEX('Role requirements'!$C35:$J35,MATCH(Matrix!K$6,'Role requirements'!$C$9:$J$9,0))),"")))</f>
        <v/>
      </c>
      <c r="L35" t="str">
        <f>IF(Matrix!L$5="","",IF(Matrix!L$6="","",IFERROR(T(INDEX('Role requirements'!$C35:$J35,MATCH(Matrix!L$6,'Role requirements'!$C$9:$J$9,0))),"")))</f>
        <v/>
      </c>
      <c r="M35" t="str">
        <f>IF(Matrix!M$5="","",IF(Matrix!M$6="","",IFERROR(T(INDEX('Role requirements'!$C35:$J35,MATCH(Matrix!M$6,'Role requirements'!$C$9:$J$9,0))),"")))</f>
        <v/>
      </c>
      <c r="N35" t="str">
        <f>IF(Matrix!N$5="","",IF(Matrix!N$6="","",IFERROR(T(INDEX('Role requirements'!$C35:$J35,MATCH(Matrix!N$6,'Role requirements'!$C$9:$J$9,0))),"")))</f>
        <v/>
      </c>
      <c r="O35" t="str">
        <f>IF(Matrix!O$5="","",IF(Matrix!O$6="","",IFERROR(T(INDEX('Role requirements'!$C35:$J35,MATCH(Matrix!O$6,'Role requirements'!$C$9:$J$9,0))),"")))</f>
        <v/>
      </c>
      <c r="P35" t="str">
        <f>IF(Matrix!P$5="","",IF(Matrix!P$6="","",IFERROR(T(INDEX('Role requirements'!$C35:$J35,MATCH(Matrix!P$6,'Role requirements'!$C$9:$J$9,0))),"")))</f>
        <v/>
      </c>
      <c r="Q35" t="str">
        <f>IF(Matrix!Q$5="","",IF(Matrix!Q$6="","",IFERROR(T(INDEX('Role requirements'!$C35:$J35,MATCH(Matrix!Q$6,'Role requirements'!$C$9:$J$9,0))),"")))</f>
        <v/>
      </c>
      <c r="R35" t="str">
        <f>IF(Matrix!R$5="","",IF(Matrix!R$6="","",IFERROR(T(INDEX('Role requirements'!$C35:$J35,MATCH(Matrix!R$6,'Role requirements'!$C$9:$J$9,0))),"")))</f>
        <v/>
      </c>
      <c r="S35" t="str">
        <f>IF(Matrix!S$5="","",IF(Matrix!S$6="","",IFERROR(T(INDEX('Role requirements'!$C35:$J35,MATCH(Matrix!S$6,'Role requirements'!$C$9:$J$9,0))),"")))</f>
        <v/>
      </c>
      <c r="T35" t="str">
        <f>IF(Matrix!T$5="","",IF(Matrix!T$6="","",IFERROR(T(INDEX('Role requirements'!$C35:$J35,MATCH(Matrix!T$6,'Role requirements'!$C$9:$J$9,0))),"")))</f>
        <v/>
      </c>
      <c r="U35" t="str">
        <f>IF(Matrix!U$5="","",IF(Matrix!U$6="","",IFERROR(T(INDEX('Role requirements'!$C35:$J35,MATCH(Matrix!U$6,'Role requirements'!$C$9:$J$9,0))),"")))</f>
        <v/>
      </c>
      <c r="V35" t="str">
        <f>IF(Matrix!V$5="","",IF(Matrix!V$6="","",IFERROR(T(INDEX('Role requirements'!$C35:$J35,MATCH(Matrix!V$6,'Role requirements'!$C$9:$J$9,0))),"")))</f>
        <v/>
      </c>
      <c r="W35" t="str">
        <f>IF(Matrix!W$5="","",IF(Matrix!W$6="","",IFERROR(T(INDEX('Role requirements'!$C35:$J35,MATCH(Matrix!W$6,'Role requirements'!$C$9:$J$9,0))),"")))</f>
        <v/>
      </c>
      <c r="X35" t="str">
        <f>IF(Matrix!X$5="","",IF(Matrix!X$6="","",IFERROR(T(INDEX('Role requirements'!$C35:$J35,MATCH(Matrix!X$6,'Role requirements'!$C$9:$J$9,0))),"")))</f>
        <v/>
      </c>
      <c r="Y35" t="str">
        <f>IF(Matrix!Y$5="","",IF(Matrix!Y$6="","",IFERROR(T(INDEX('Role requirements'!$C35:$J35,MATCH(Matrix!Y$6,'Role requirements'!$C$9:$J$9,0))),"")))</f>
        <v/>
      </c>
      <c r="Z35" t="str">
        <f>IF(Matrix!Z$5="","",IF(Matrix!Z$6="","",IFERROR(T(INDEX('Role requirements'!$C35:$J35,MATCH(Matrix!Z$6,'Role requirements'!$C$9:$J$9,0))),"")))</f>
        <v/>
      </c>
      <c r="AA35" t="str">
        <f>IF(Matrix!AA$5="","",IF(Matrix!AA$6="","",IFERROR(T(INDEX('Role requirements'!$C35:$J35,MATCH(Matrix!AA$6,'Role requirements'!$C$9:$J$9,0))),"")))</f>
        <v/>
      </c>
      <c r="AB35" t="str">
        <f>IF(Matrix!AB$5="","",IF(Matrix!AB$6="","",IFERROR(T(INDEX('Role requirements'!$C35:$J35,MATCH(Matrix!AB$6,'Role requirements'!$C$9:$J$9,0))),"")))</f>
        <v/>
      </c>
      <c r="AC35" t="str">
        <f>IF(Matrix!AC$5="","",IF(Matrix!AC$6="","",IFERROR(T(INDEX('Role requirements'!$C35:$J35,MATCH(Matrix!AC$6,'Role requirements'!$C$9:$J$9,0))),"")))</f>
        <v/>
      </c>
      <c r="AD35" t="str">
        <f>IF(Matrix!AD$5="","",IF(Matrix!AD$6="","",IFERROR(T(INDEX('Role requirements'!$C35:$J35,MATCH(Matrix!AD$6,'Role requirements'!$C$9:$J$9,0))),"")))</f>
        <v/>
      </c>
      <c r="AE35" t="str">
        <f>IF(Matrix!AE$5="","",IF(Matrix!AE$6="","",IFERROR(T(INDEX('Role requirements'!$C35:$J35,MATCH(Matrix!AE$6,'Role requirements'!$C$9:$J$9,0))),"")))</f>
        <v/>
      </c>
      <c r="AF35" t="str">
        <f>IF(Matrix!AF$5="","",IF(Matrix!AF$6="","",IFERROR(T(INDEX('Role requirements'!$C35:$J35,MATCH(Matrix!AF$6,'Role requirements'!$C$9:$J$9,0))),"")))</f>
        <v/>
      </c>
    </row>
    <row r="36" spans="1:32" x14ac:dyDescent="0.2">
      <c r="A36" t="str">
        <f>Matrix!A36</f>
        <v>NEW – First aid annual refresher</v>
      </c>
      <c r="H36" t="str">
        <f>IF(Matrix!H$5="","",IF(Matrix!H$6="","",IFERROR(T(INDEX('Role requirements'!$C36:$J36,MATCH(Matrix!H$6,'Role requirements'!$C$9:$J$9,0))),"")))</f>
        <v>Recommended</v>
      </c>
      <c r="I36" t="str">
        <f>IF(Matrix!I$5="","",IF(Matrix!I$6="","",IFERROR(T(INDEX('Role requirements'!$C36:$J36,MATCH(Matrix!I$6,'Role requirements'!$C$9:$J$9,0))),"")))</f>
        <v/>
      </c>
      <c r="J36" t="str">
        <f>IF(Matrix!J$5="","",IF(Matrix!J$6="","",IFERROR(T(INDEX('Role requirements'!$C36:$J36,MATCH(Matrix!J$6,'Role requirements'!$C$9:$J$9,0))),"")))</f>
        <v/>
      </c>
      <c r="K36" t="str">
        <f>IF(Matrix!K$5="","",IF(Matrix!K$6="","",IFERROR(T(INDEX('Role requirements'!$C36:$J36,MATCH(Matrix!K$6,'Role requirements'!$C$9:$J$9,0))),"")))</f>
        <v/>
      </c>
      <c r="L36" t="str">
        <f>IF(Matrix!L$5="","",IF(Matrix!L$6="","",IFERROR(T(INDEX('Role requirements'!$C36:$J36,MATCH(Matrix!L$6,'Role requirements'!$C$9:$J$9,0))),"")))</f>
        <v/>
      </c>
      <c r="M36" t="str">
        <f>IF(Matrix!M$5="","",IF(Matrix!M$6="","",IFERROR(T(INDEX('Role requirements'!$C36:$J36,MATCH(Matrix!M$6,'Role requirements'!$C$9:$J$9,0))),"")))</f>
        <v/>
      </c>
      <c r="N36" t="str">
        <f>IF(Matrix!N$5="","",IF(Matrix!N$6="","",IFERROR(T(INDEX('Role requirements'!$C36:$J36,MATCH(Matrix!N$6,'Role requirements'!$C$9:$J$9,0))),"")))</f>
        <v/>
      </c>
      <c r="O36" t="str">
        <f>IF(Matrix!O$5="","",IF(Matrix!O$6="","",IFERROR(T(INDEX('Role requirements'!$C36:$J36,MATCH(Matrix!O$6,'Role requirements'!$C$9:$J$9,0))),"")))</f>
        <v/>
      </c>
      <c r="P36" t="str">
        <f>IF(Matrix!P$5="","",IF(Matrix!P$6="","",IFERROR(T(INDEX('Role requirements'!$C36:$J36,MATCH(Matrix!P$6,'Role requirements'!$C$9:$J$9,0))),"")))</f>
        <v/>
      </c>
      <c r="Q36" t="str">
        <f>IF(Matrix!Q$5="","",IF(Matrix!Q$6="","",IFERROR(T(INDEX('Role requirements'!$C36:$J36,MATCH(Matrix!Q$6,'Role requirements'!$C$9:$J$9,0))),"")))</f>
        <v/>
      </c>
      <c r="R36" t="str">
        <f>IF(Matrix!R$5="","",IF(Matrix!R$6="","",IFERROR(T(INDEX('Role requirements'!$C36:$J36,MATCH(Matrix!R$6,'Role requirements'!$C$9:$J$9,0))),"")))</f>
        <v/>
      </c>
      <c r="S36" t="str">
        <f>IF(Matrix!S$5="","",IF(Matrix!S$6="","",IFERROR(T(INDEX('Role requirements'!$C36:$J36,MATCH(Matrix!S$6,'Role requirements'!$C$9:$J$9,0))),"")))</f>
        <v/>
      </c>
      <c r="T36" t="str">
        <f>IF(Matrix!T$5="","",IF(Matrix!T$6="","",IFERROR(T(INDEX('Role requirements'!$C36:$J36,MATCH(Matrix!T$6,'Role requirements'!$C$9:$J$9,0))),"")))</f>
        <v/>
      </c>
      <c r="U36" t="str">
        <f>IF(Matrix!U$5="","",IF(Matrix!U$6="","",IFERROR(T(INDEX('Role requirements'!$C36:$J36,MATCH(Matrix!U$6,'Role requirements'!$C$9:$J$9,0))),"")))</f>
        <v/>
      </c>
      <c r="V36" t="str">
        <f>IF(Matrix!V$5="","",IF(Matrix!V$6="","",IFERROR(T(INDEX('Role requirements'!$C36:$J36,MATCH(Matrix!V$6,'Role requirements'!$C$9:$J$9,0))),"")))</f>
        <v/>
      </c>
      <c r="W36" t="str">
        <f>IF(Matrix!W$5="","",IF(Matrix!W$6="","",IFERROR(T(INDEX('Role requirements'!$C36:$J36,MATCH(Matrix!W$6,'Role requirements'!$C$9:$J$9,0))),"")))</f>
        <v/>
      </c>
      <c r="X36" t="str">
        <f>IF(Matrix!X$5="","",IF(Matrix!X$6="","",IFERROR(T(INDEX('Role requirements'!$C36:$J36,MATCH(Matrix!X$6,'Role requirements'!$C$9:$J$9,0))),"")))</f>
        <v/>
      </c>
      <c r="Y36" t="str">
        <f>IF(Matrix!Y$5="","",IF(Matrix!Y$6="","",IFERROR(T(INDEX('Role requirements'!$C36:$J36,MATCH(Matrix!Y$6,'Role requirements'!$C$9:$J$9,0))),"")))</f>
        <v/>
      </c>
      <c r="Z36" t="str">
        <f>IF(Matrix!Z$5="","",IF(Matrix!Z$6="","",IFERROR(T(INDEX('Role requirements'!$C36:$J36,MATCH(Matrix!Z$6,'Role requirements'!$C$9:$J$9,0))),"")))</f>
        <v/>
      </c>
      <c r="AA36" t="str">
        <f>IF(Matrix!AA$5="","",IF(Matrix!AA$6="","",IFERROR(T(INDEX('Role requirements'!$C36:$J36,MATCH(Matrix!AA$6,'Role requirements'!$C$9:$J$9,0))),"")))</f>
        <v/>
      </c>
      <c r="AB36" t="str">
        <f>IF(Matrix!AB$5="","",IF(Matrix!AB$6="","",IFERROR(T(INDEX('Role requirements'!$C36:$J36,MATCH(Matrix!AB$6,'Role requirements'!$C$9:$J$9,0))),"")))</f>
        <v/>
      </c>
      <c r="AC36" t="str">
        <f>IF(Matrix!AC$5="","",IF(Matrix!AC$6="","",IFERROR(T(INDEX('Role requirements'!$C36:$J36,MATCH(Matrix!AC$6,'Role requirements'!$C$9:$J$9,0))),"")))</f>
        <v/>
      </c>
      <c r="AD36" t="str">
        <f>IF(Matrix!AD$5="","",IF(Matrix!AD$6="","",IFERROR(T(INDEX('Role requirements'!$C36:$J36,MATCH(Matrix!AD$6,'Role requirements'!$C$9:$J$9,0))),"")))</f>
        <v/>
      </c>
      <c r="AE36" t="str">
        <f>IF(Matrix!AE$5="","",IF(Matrix!AE$6="","",IFERROR(T(INDEX('Role requirements'!$C36:$J36,MATCH(Matrix!AE$6,'Role requirements'!$C$9:$J$9,0))),"")))</f>
        <v/>
      </c>
      <c r="AF36" t="str">
        <f>IF(Matrix!AF$5="","",IF(Matrix!AF$6="","",IFERROR(T(INDEX('Role requirements'!$C36:$J36,MATCH(Matrix!AF$6,'Role requirements'!$C$9:$J$9,0))),"")))</f>
        <v/>
      </c>
    </row>
    <row r="37" spans="1:32" x14ac:dyDescent="0.2">
      <c r="A37" t="str">
        <f>Matrix!A37</f>
        <v>[Add your own – first aid and rescue]</v>
      </c>
      <c r="H37" t="str">
        <f>IF(Matrix!H$5="","",IF(Matrix!H$6="","",IFERROR(T(INDEX('Role requirements'!$C37:$J37,MATCH(Matrix!H$6,'Role requirements'!$C$9:$J$9,0))),"")))</f>
        <v/>
      </c>
      <c r="I37" t="str">
        <f>IF(Matrix!I$5="","",IF(Matrix!I$6="","",IFERROR(T(INDEX('Role requirements'!$C37:$J37,MATCH(Matrix!I$6,'Role requirements'!$C$9:$J$9,0))),"")))</f>
        <v/>
      </c>
      <c r="J37" t="str">
        <f>IF(Matrix!J$5="","",IF(Matrix!J$6="","",IFERROR(T(INDEX('Role requirements'!$C37:$J37,MATCH(Matrix!J$6,'Role requirements'!$C$9:$J$9,0))),"")))</f>
        <v/>
      </c>
      <c r="K37" t="str">
        <f>IF(Matrix!K$5="","",IF(Matrix!K$6="","",IFERROR(T(INDEX('Role requirements'!$C37:$J37,MATCH(Matrix!K$6,'Role requirements'!$C$9:$J$9,0))),"")))</f>
        <v/>
      </c>
      <c r="L37" t="str">
        <f>IF(Matrix!L$5="","",IF(Matrix!L$6="","",IFERROR(T(INDEX('Role requirements'!$C37:$J37,MATCH(Matrix!L$6,'Role requirements'!$C$9:$J$9,0))),"")))</f>
        <v/>
      </c>
      <c r="M37" t="str">
        <f>IF(Matrix!M$5="","",IF(Matrix!M$6="","",IFERROR(T(INDEX('Role requirements'!$C37:$J37,MATCH(Matrix!M$6,'Role requirements'!$C$9:$J$9,0))),"")))</f>
        <v/>
      </c>
      <c r="N37" t="str">
        <f>IF(Matrix!N$5="","",IF(Matrix!N$6="","",IFERROR(T(INDEX('Role requirements'!$C37:$J37,MATCH(Matrix!N$6,'Role requirements'!$C$9:$J$9,0))),"")))</f>
        <v/>
      </c>
      <c r="O37" t="str">
        <f>IF(Matrix!O$5="","",IF(Matrix!O$6="","",IFERROR(T(INDEX('Role requirements'!$C37:$J37,MATCH(Matrix!O$6,'Role requirements'!$C$9:$J$9,0))),"")))</f>
        <v/>
      </c>
      <c r="P37" t="str">
        <f>IF(Matrix!P$5="","",IF(Matrix!P$6="","",IFERROR(T(INDEX('Role requirements'!$C37:$J37,MATCH(Matrix!P$6,'Role requirements'!$C$9:$J$9,0))),"")))</f>
        <v/>
      </c>
      <c r="Q37" t="str">
        <f>IF(Matrix!Q$5="","",IF(Matrix!Q$6="","",IFERROR(T(INDEX('Role requirements'!$C37:$J37,MATCH(Matrix!Q$6,'Role requirements'!$C$9:$J$9,0))),"")))</f>
        <v/>
      </c>
      <c r="R37" t="str">
        <f>IF(Matrix!R$5="","",IF(Matrix!R$6="","",IFERROR(T(INDEX('Role requirements'!$C37:$J37,MATCH(Matrix!R$6,'Role requirements'!$C$9:$J$9,0))),"")))</f>
        <v/>
      </c>
      <c r="S37" t="str">
        <f>IF(Matrix!S$5="","",IF(Matrix!S$6="","",IFERROR(T(INDEX('Role requirements'!$C37:$J37,MATCH(Matrix!S$6,'Role requirements'!$C$9:$J$9,0))),"")))</f>
        <v/>
      </c>
      <c r="T37" t="str">
        <f>IF(Matrix!T$5="","",IF(Matrix!T$6="","",IFERROR(T(INDEX('Role requirements'!$C37:$J37,MATCH(Matrix!T$6,'Role requirements'!$C$9:$J$9,0))),"")))</f>
        <v/>
      </c>
      <c r="U37" t="str">
        <f>IF(Matrix!U$5="","",IF(Matrix!U$6="","",IFERROR(T(INDEX('Role requirements'!$C37:$J37,MATCH(Matrix!U$6,'Role requirements'!$C$9:$J$9,0))),"")))</f>
        <v/>
      </c>
      <c r="V37" t="str">
        <f>IF(Matrix!V$5="","",IF(Matrix!V$6="","",IFERROR(T(INDEX('Role requirements'!$C37:$J37,MATCH(Matrix!V$6,'Role requirements'!$C$9:$J$9,0))),"")))</f>
        <v/>
      </c>
      <c r="W37" t="str">
        <f>IF(Matrix!W$5="","",IF(Matrix!W$6="","",IFERROR(T(INDEX('Role requirements'!$C37:$J37,MATCH(Matrix!W$6,'Role requirements'!$C$9:$J$9,0))),"")))</f>
        <v/>
      </c>
      <c r="X37" t="str">
        <f>IF(Matrix!X$5="","",IF(Matrix!X$6="","",IFERROR(T(INDEX('Role requirements'!$C37:$J37,MATCH(Matrix!X$6,'Role requirements'!$C$9:$J$9,0))),"")))</f>
        <v/>
      </c>
      <c r="Y37" t="str">
        <f>IF(Matrix!Y$5="","",IF(Matrix!Y$6="","",IFERROR(T(INDEX('Role requirements'!$C37:$J37,MATCH(Matrix!Y$6,'Role requirements'!$C$9:$J$9,0))),"")))</f>
        <v/>
      </c>
      <c r="Z37" t="str">
        <f>IF(Matrix!Z$5="","",IF(Matrix!Z$6="","",IFERROR(T(INDEX('Role requirements'!$C37:$J37,MATCH(Matrix!Z$6,'Role requirements'!$C$9:$J$9,0))),"")))</f>
        <v/>
      </c>
      <c r="AA37" t="str">
        <f>IF(Matrix!AA$5="","",IF(Matrix!AA$6="","",IFERROR(T(INDEX('Role requirements'!$C37:$J37,MATCH(Matrix!AA$6,'Role requirements'!$C$9:$J$9,0))),"")))</f>
        <v/>
      </c>
      <c r="AB37" t="str">
        <f>IF(Matrix!AB$5="","",IF(Matrix!AB$6="","",IFERROR(T(INDEX('Role requirements'!$C37:$J37,MATCH(Matrix!AB$6,'Role requirements'!$C$9:$J$9,0))),"")))</f>
        <v/>
      </c>
      <c r="AC37" t="str">
        <f>IF(Matrix!AC$5="","",IF(Matrix!AC$6="","",IFERROR(T(INDEX('Role requirements'!$C37:$J37,MATCH(Matrix!AC$6,'Role requirements'!$C$9:$J$9,0))),"")))</f>
        <v/>
      </c>
      <c r="AD37" t="str">
        <f>IF(Matrix!AD$5="","",IF(Matrix!AD$6="","",IFERROR(T(INDEX('Role requirements'!$C37:$J37,MATCH(Matrix!AD$6,'Role requirements'!$C$9:$J$9,0))),"")))</f>
        <v/>
      </c>
      <c r="AE37" t="str">
        <f>IF(Matrix!AE$5="","",IF(Matrix!AE$6="","",IFERROR(T(INDEX('Role requirements'!$C37:$J37,MATCH(Matrix!AE$6,'Role requirements'!$C$9:$J$9,0))),"")))</f>
        <v/>
      </c>
      <c r="AF37" t="str">
        <f>IF(Matrix!AF$5="","",IF(Matrix!AF$6="","",IFERROR(T(INDEX('Role requirements'!$C37:$J37,MATCH(Matrix!AF$6,'Role requirements'!$C$9:$J$9,0))),"")))</f>
        <v/>
      </c>
    </row>
    <row r="39" spans="1:32" x14ac:dyDescent="0.2">
      <c r="A39" t="str">
        <f>Matrix!A39</f>
        <v>Traffic management (TM)</v>
      </c>
      <c r="H39" t="str">
        <f>IF(Matrix!H$5="","",IF(Matrix!H$6="","",IFERROR(T(INDEX('Role requirements'!$C39:$J39,MATCH(Matrix!H$6,'Role requirements'!$C$9:$J$9,0))),"")))</f>
        <v/>
      </c>
      <c r="I39" t="str">
        <f>IF(Matrix!I$5="","",IF(Matrix!I$6="","",IFERROR(T(INDEX('Role requirements'!$C39:$J39,MATCH(Matrix!I$6,'Role requirements'!$C$9:$J$9,0))),"")))</f>
        <v/>
      </c>
      <c r="J39" t="str">
        <f>IF(Matrix!J$5="","",IF(Matrix!J$6="","",IFERROR(T(INDEX('Role requirements'!$C39:$J39,MATCH(Matrix!J$6,'Role requirements'!$C$9:$J$9,0))),"")))</f>
        <v/>
      </c>
      <c r="K39" t="str">
        <f>IF(Matrix!K$5="","",IF(Matrix!K$6="","",IFERROR(T(INDEX('Role requirements'!$C39:$J39,MATCH(Matrix!K$6,'Role requirements'!$C$9:$J$9,0))),"")))</f>
        <v/>
      </c>
      <c r="L39" t="str">
        <f>IF(Matrix!L$5="","",IF(Matrix!L$6="","",IFERROR(T(INDEX('Role requirements'!$C39:$J39,MATCH(Matrix!L$6,'Role requirements'!$C$9:$J$9,0))),"")))</f>
        <v/>
      </c>
      <c r="M39" t="str">
        <f>IF(Matrix!M$5="","",IF(Matrix!M$6="","",IFERROR(T(INDEX('Role requirements'!$C39:$J39,MATCH(Matrix!M$6,'Role requirements'!$C$9:$J$9,0))),"")))</f>
        <v/>
      </c>
      <c r="N39" t="str">
        <f>IF(Matrix!N$5="","",IF(Matrix!N$6="","",IFERROR(T(INDEX('Role requirements'!$C39:$J39,MATCH(Matrix!N$6,'Role requirements'!$C$9:$J$9,0))),"")))</f>
        <v/>
      </c>
      <c r="O39" t="str">
        <f>IF(Matrix!O$5="","",IF(Matrix!O$6="","",IFERROR(T(INDEX('Role requirements'!$C39:$J39,MATCH(Matrix!O$6,'Role requirements'!$C$9:$J$9,0))),"")))</f>
        <v/>
      </c>
      <c r="P39" t="str">
        <f>IF(Matrix!P$5="","",IF(Matrix!P$6="","",IFERROR(T(INDEX('Role requirements'!$C39:$J39,MATCH(Matrix!P$6,'Role requirements'!$C$9:$J$9,0))),"")))</f>
        <v/>
      </c>
      <c r="Q39" t="str">
        <f>IF(Matrix!Q$5="","",IF(Matrix!Q$6="","",IFERROR(T(INDEX('Role requirements'!$C39:$J39,MATCH(Matrix!Q$6,'Role requirements'!$C$9:$J$9,0))),"")))</f>
        <v/>
      </c>
      <c r="R39" t="str">
        <f>IF(Matrix!R$5="","",IF(Matrix!R$6="","",IFERROR(T(INDEX('Role requirements'!$C39:$J39,MATCH(Matrix!R$6,'Role requirements'!$C$9:$J$9,0))),"")))</f>
        <v/>
      </c>
      <c r="S39" t="str">
        <f>IF(Matrix!S$5="","",IF(Matrix!S$6="","",IFERROR(T(INDEX('Role requirements'!$C39:$J39,MATCH(Matrix!S$6,'Role requirements'!$C$9:$J$9,0))),"")))</f>
        <v/>
      </c>
      <c r="T39" t="str">
        <f>IF(Matrix!T$5="","",IF(Matrix!T$6="","",IFERROR(T(INDEX('Role requirements'!$C39:$J39,MATCH(Matrix!T$6,'Role requirements'!$C$9:$J$9,0))),"")))</f>
        <v/>
      </c>
      <c r="U39" t="str">
        <f>IF(Matrix!U$5="","",IF(Matrix!U$6="","",IFERROR(T(INDEX('Role requirements'!$C39:$J39,MATCH(Matrix!U$6,'Role requirements'!$C$9:$J$9,0))),"")))</f>
        <v/>
      </c>
      <c r="V39" t="str">
        <f>IF(Matrix!V$5="","",IF(Matrix!V$6="","",IFERROR(T(INDEX('Role requirements'!$C39:$J39,MATCH(Matrix!V$6,'Role requirements'!$C$9:$J$9,0))),"")))</f>
        <v/>
      </c>
      <c r="W39" t="str">
        <f>IF(Matrix!W$5="","",IF(Matrix!W$6="","",IFERROR(T(INDEX('Role requirements'!$C39:$J39,MATCH(Matrix!W$6,'Role requirements'!$C$9:$J$9,0))),"")))</f>
        <v/>
      </c>
      <c r="X39" t="str">
        <f>IF(Matrix!X$5="","",IF(Matrix!X$6="","",IFERROR(T(INDEX('Role requirements'!$C39:$J39,MATCH(Matrix!X$6,'Role requirements'!$C$9:$J$9,0))),"")))</f>
        <v/>
      </c>
      <c r="Y39" t="str">
        <f>IF(Matrix!Y$5="","",IF(Matrix!Y$6="","",IFERROR(T(INDEX('Role requirements'!$C39:$J39,MATCH(Matrix!Y$6,'Role requirements'!$C$9:$J$9,0))),"")))</f>
        <v/>
      </c>
      <c r="Z39" t="str">
        <f>IF(Matrix!Z$5="","",IF(Matrix!Z$6="","",IFERROR(T(INDEX('Role requirements'!$C39:$J39,MATCH(Matrix!Z$6,'Role requirements'!$C$9:$J$9,0))),"")))</f>
        <v/>
      </c>
      <c r="AA39" t="str">
        <f>IF(Matrix!AA$5="","",IF(Matrix!AA$6="","",IFERROR(T(INDEX('Role requirements'!$C39:$J39,MATCH(Matrix!AA$6,'Role requirements'!$C$9:$J$9,0))),"")))</f>
        <v/>
      </c>
      <c r="AB39" t="str">
        <f>IF(Matrix!AB$5="","",IF(Matrix!AB$6="","",IFERROR(T(INDEX('Role requirements'!$C39:$J39,MATCH(Matrix!AB$6,'Role requirements'!$C$9:$J$9,0))),"")))</f>
        <v/>
      </c>
      <c r="AC39" t="str">
        <f>IF(Matrix!AC$5="","",IF(Matrix!AC$6="","",IFERROR(T(INDEX('Role requirements'!$C39:$J39,MATCH(Matrix!AC$6,'Role requirements'!$C$9:$J$9,0))),"")))</f>
        <v/>
      </c>
      <c r="AD39" t="str">
        <f>IF(Matrix!AD$5="","",IF(Matrix!AD$6="","",IFERROR(T(INDEX('Role requirements'!$C39:$J39,MATCH(Matrix!AD$6,'Role requirements'!$C$9:$J$9,0))),"")))</f>
        <v/>
      </c>
      <c r="AE39" t="str">
        <f>IF(Matrix!AE$5="","",IF(Matrix!AE$6="","",IFERROR(T(INDEX('Role requirements'!$C39:$J39,MATCH(Matrix!AE$6,'Role requirements'!$C$9:$J$9,0))),"")))</f>
        <v/>
      </c>
      <c r="AF39" t="str">
        <f>IF(Matrix!AF$5="","",IF(Matrix!AF$6="","",IFERROR(T(INDEX('Role requirements'!$C39:$J39,MATCH(Matrix!AF$6,'Role requirements'!$C$9:$J$9,0))),"")))</f>
        <v/>
      </c>
    </row>
    <row r="40" spans="1:32" x14ac:dyDescent="0.2">
      <c r="A40" t="str">
        <f>Matrix!A40</f>
        <v>NRSWA – Unit 010 (Supervisor S1)</v>
      </c>
      <c r="H40" t="str">
        <f>IF(Matrix!H$5="","",IF(Matrix!H$6="","",IFERROR(T(INDEX('Role requirements'!$C40:$J40,MATCH(Matrix!H$6,'Role requirements'!$C$9:$J$9,0))),"")))</f>
        <v/>
      </c>
      <c r="I40" t="str">
        <f>IF(Matrix!I$5="","",IF(Matrix!I$6="","",IFERROR(T(INDEX('Role requirements'!$C40:$J40,MATCH(Matrix!I$6,'Role requirements'!$C$9:$J$9,0))),"")))</f>
        <v/>
      </c>
      <c r="J40" t="str">
        <f>IF(Matrix!J$5="","",IF(Matrix!J$6="","",IFERROR(T(INDEX('Role requirements'!$C40:$J40,MATCH(Matrix!J$6,'Role requirements'!$C$9:$J$9,0))),"")))</f>
        <v/>
      </c>
      <c r="K40" t="str">
        <f>IF(Matrix!K$5="","",IF(Matrix!K$6="","",IFERROR(T(INDEX('Role requirements'!$C40:$J40,MATCH(Matrix!K$6,'Role requirements'!$C$9:$J$9,0))),"")))</f>
        <v/>
      </c>
      <c r="L40" t="str">
        <f>IF(Matrix!L$5="","",IF(Matrix!L$6="","",IFERROR(T(INDEX('Role requirements'!$C40:$J40,MATCH(Matrix!L$6,'Role requirements'!$C$9:$J$9,0))),"")))</f>
        <v/>
      </c>
      <c r="M40" t="str">
        <f>IF(Matrix!M$5="","",IF(Matrix!M$6="","",IFERROR(T(INDEX('Role requirements'!$C40:$J40,MATCH(Matrix!M$6,'Role requirements'!$C$9:$J$9,0))),"")))</f>
        <v/>
      </c>
      <c r="N40" t="str">
        <f>IF(Matrix!N$5="","",IF(Matrix!N$6="","",IFERROR(T(INDEX('Role requirements'!$C40:$J40,MATCH(Matrix!N$6,'Role requirements'!$C$9:$J$9,0))),"")))</f>
        <v/>
      </c>
      <c r="O40" t="str">
        <f>IF(Matrix!O$5="","",IF(Matrix!O$6="","",IFERROR(T(INDEX('Role requirements'!$C40:$J40,MATCH(Matrix!O$6,'Role requirements'!$C$9:$J$9,0))),"")))</f>
        <v/>
      </c>
      <c r="P40" t="str">
        <f>IF(Matrix!P$5="","",IF(Matrix!P$6="","",IFERROR(T(INDEX('Role requirements'!$C40:$J40,MATCH(Matrix!P$6,'Role requirements'!$C$9:$J$9,0))),"")))</f>
        <v/>
      </c>
      <c r="Q40" t="str">
        <f>IF(Matrix!Q$5="","",IF(Matrix!Q$6="","",IFERROR(T(INDEX('Role requirements'!$C40:$J40,MATCH(Matrix!Q$6,'Role requirements'!$C$9:$J$9,0))),"")))</f>
        <v/>
      </c>
      <c r="R40" t="str">
        <f>IF(Matrix!R$5="","",IF(Matrix!R$6="","",IFERROR(T(INDEX('Role requirements'!$C40:$J40,MATCH(Matrix!R$6,'Role requirements'!$C$9:$J$9,0))),"")))</f>
        <v/>
      </c>
      <c r="S40" t="str">
        <f>IF(Matrix!S$5="","",IF(Matrix!S$6="","",IFERROR(T(INDEX('Role requirements'!$C40:$J40,MATCH(Matrix!S$6,'Role requirements'!$C$9:$J$9,0))),"")))</f>
        <v/>
      </c>
      <c r="T40" t="str">
        <f>IF(Matrix!T$5="","",IF(Matrix!T$6="","",IFERROR(T(INDEX('Role requirements'!$C40:$J40,MATCH(Matrix!T$6,'Role requirements'!$C$9:$J$9,0))),"")))</f>
        <v/>
      </c>
      <c r="U40" t="str">
        <f>IF(Matrix!U$5="","",IF(Matrix!U$6="","",IFERROR(T(INDEX('Role requirements'!$C40:$J40,MATCH(Matrix!U$6,'Role requirements'!$C$9:$J$9,0))),"")))</f>
        <v/>
      </c>
      <c r="V40" t="str">
        <f>IF(Matrix!V$5="","",IF(Matrix!V$6="","",IFERROR(T(INDEX('Role requirements'!$C40:$J40,MATCH(Matrix!V$6,'Role requirements'!$C$9:$J$9,0))),"")))</f>
        <v/>
      </c>
      <c r="W40" t="str">
        <f>IF(Matrix!W$5="","",IF(Matrix!W$6="","",IFERROR(T(INDEX('Role requirements'!$C40:$J40,MATCH(Matrix!W$6,'Role requirements'!$C$9:$J$9,0))),"")))</f>
        <v/>
      </c>
      <c r="X40" t="str">
        <f>IF(Matrix!X$5="","",IF(Matrix!X$6="","",IFERROR(T(INDEX('Role requirements'!$C40:$J40,MATCH(Matrix!X$6,'Role requirements'!$C$9:$J$9,0))),"")))</f>
        <v/>
      </c>
      <c r="Y40" t="str">
        <f>IF(Matrix!Y$5="","",IF(Matrix!Y$6="","",IFERROR(T(INDEX('Role requirements'!$C40:$J40,MATCH(Matrix!Y$6,'Role requirements'!$C$9:$J$9,0))),"")))</f>
        <v/>
      </c>
      <c r="Z40" t="str">
        <f>IF(Matrix!Z$5="","",IF(Matrix!Z$6="","",IFERROR(T(INDEX('Role requirements'!$C40:$J40,MATCH(Matrix!Z$6,'Role requirements'!$C$9:$J$9,0))),"")))</f>
        <v/>
      </c>
      <c r="AA40" t="str">
        <f>IF(Matrix!AA$5="","",IF(Matrix!AA$6="","",IFERROR(T(INDEX('Role requirements'!$C40:$J40,MATCH(Matrix!AA$6,'Role requirements'!$C$9:$J$9,0))),"")))</f>
        <v/>
      </c>
      <c r="AB40" t="str">
        <f>IF(Matrix!AB$5="","",IF(Matrix!AB$6="","",IFERROR(T(INDEX('Role requirements'!$C40:$J40,MATCH(Matrix!AB$6,'Role requirements'!$C$9:$J$9,0))),"")))</f>
        <v/>
      </c>
      <c r="AC40" t="str">
        <f>IF(Matrix!AC$5="","",IF(Matrix!AC$6="","",IFERROR(T(INDEX('Role requirements'!$C40:$J40,MATCH(Matrix!AC$6,'Role requirements'!$C$9:$J$9,0))),"")))</f>
        <v/>
      </c>
      <c r="AD40" t="str">
        <f>IF(Matrix!AD$5="","",IF(Matrix!AD$6="","",IFERROR(T(INDEX('Role requirements'!$C40:$J40,MATCH(Matrix!AD$6,'Role requirements'!$C$9:$J$9,0))),"")))</f>
        <v/>
      </c>
      <c r="AE40" t="str">
        <f>IF(Matrix!AE$5="","",IF(Matrix!AE$6="","",IFERROR(T(INDEX('Role requirements'!$C40:$J40,MATCH(Matrix!AE$6,'Role requirements'!$C$9:$J$9,0))),"")))</f>
        <v/>
      </c>
      <c r="AF40" t="str">
        <f>IF(Matrix!AF$5="","",IF(Matrix!AF$6="","",IFERROR(T(INDEX('Role requirements'!$C40:$J40,MATCH(Matrix!AF$6,'Role requirements'!$C$9:$J$9,0))),"")))</f>
        <v/>
      </c>
    </row>
    <row r="41" spans="1:32" x14ac:dyDescent="0.2">
      <c r="A41" t="str">
        <f>Matrix!A41</f>
        <v>NRSWA – Unit 002 (Operative O1)</v>
      </c>
      <c r="H41" t="str">
        <f>IF(Matrix!H$5="","",IF(Matrix!H$6="","",IFERROR(T(INDEX('Role requirements'!$C41:$J41,MATCH(Matrix!H$6,'Role requirements'!$C$9:$J$9,0))),"")))</f>
        <v/>
      </c>
      <c r="I41" t="str">
        <f>IF(Matrix!I$5="","",IF(Matrix!I$6="","",IFERROR(T(INDEX('Role requirements'!$C41:$J41,MATCH(Matrix!I$6,'Role requirements'!$C$9:$J$9,0))),"")))</f>
        <v/>
      </c>
      <c r="J41" t="str">
        <f>IF(Matrix!J$5="","",IF(Matrix!J$6="","",IFERROR(T(INDEX('Role requirements'!$C41:$J41,MATCH(Matrix!J$6,'Role requirements'!$C$9:$J$9,0))),"")))</f>
        <v/>
      </c>
      <c r="K41" t="str">
        <f>IF(Matrix!K$5="","",IF(Matrix!K$6="","",IFERROR(T(INDEX('Role requirements'!$C41:$J41,MATCH(Matrix!K$6,'Role requirements'!$C$9:$J$9,0))),"")))</f>
        <v/>
      </c>
      <c r="L41" t="str">
        <f>IF(Matrix!L$5="","",IF(Matrix!L$6="","",IFERROR(T(INDEX('Role requirements'!$C41:$J41,MATCH(Matrix!L$6,'Role requirements'!$C$9:$J$9,0))),"")))</f>
        <v/>
      </c>
      <c r="M41" t="str">
        <f>IF(Matrix!M$5="","",IF(Matrix!M$6="","",IFERROR(T(INDEX('Role requirements'!$C41:$J41,MATCH(Matrix!M$6,'Role requirements'!$C$9:$J$9,0))),"")))</f>
        <v/>
      </c>
      <c r="N41" t="str">
        <f>IF(Matrix!N$5="","",IF(Matrix!N$6="","",IFERROR(T(INDEX('Role requirements'!$C41:$J41,MATCH(Matrix!N$6,'Role requirements'!$C$9:$J$9,0))),"")))</f>
        <v/>
      </c>
      <c r="O41" t="str">
        <f>IF(Matrix!O$5="","",IF(Matrix!O$6="","",IFERROR(T(INDEX('Role requirements'!$C41:$J41,MATCH(Matrix!O$6,'Role requirements'!$C$9:$J$9,0))),"")))</f>
        <v/>
      </c>
      <c r="P41" t="str">
        <f>IF(Matrix!P$5="","",IF(Matrix!P$6="","",IFERROR(T(INDEX('Role requirements'!$C41:$J41,MATCH(Matrix!P$6,'Role requirements'!$C$9:$J$9,0))),"")))</f>
        <v/>
      </c>
      <c r="Q41" t="str">
        <f>IF(Matrix!Q$5="","",IF(Matrix!Q$6="","",IFERROR(T(INDEX('Role requirements'!$C41:$J41,MATCH(Matrix!Q$6,'Role requirements'!$C$9:$J$9,0))),"")))</f>
        <v/>
      </c>
      <c r="R41" t="str">
        <f>IF(Matrix!R$5="","",IF(Matrix!R$6="","",IFERROR(T(INDEX('Role requirements'!$C41:$J41,MATCH(Matrix!R$6,'Role requirements'!$C$9:$J$9,0))),"")))</f>
        <v/>
      </c>
      <c r="S41" t="str">
        <f>IF(Matrix!S$5="","",IF(Matrix!S$6="","",IFERROR(T(INDEX('Role requirements'!$C41:$J41,MATCH(Matrix!S$6,'Role requirements'!$C$9:$J$9,0))),"")))</f>
        <v/>
      </c>
      <c r="T41" t="str">
        <f>IF(Matrix!T$5="","",IF(Matrix!T$6="","",IFERROR(T(INDEX('Role requirements'!$C41:$J41,MATCH(Matrix!T$6,'Role requirements'!$C$9:$J$9,0))),"")))</f>
        <v/>
      </c>
      <c r="U41" t="str">
        <f>IF(Matrix!U$5="","",IF(Matrix!U$6="","",IFERROR(T(INDEX('Role requirements'!$C41:$J41,MATCH(Matrix!U$6,'Role requirements'!$C$9:$J$9,0))),"")))</f>
        <v/>
      </c>
      <c r="V41" t="str">
        <f>IF(Matrix!V$5="","",IF(Matrix!V$6="","",IFERROR(T(INDEX('Role requirements'!$C41:$J41,MATCH(Matrix!V$6,'Role requirements'!$C$9:$J$9,0))),"")))</f>
        <v/>
      </c>
      <c r="W41" t="str">
        <f>IF(Matrix!W$5="","",IF(Matrix!W$6="","",IFERROR(T(INDEX('Role requirements'!$C41:$J41,MATCH(Matrix!W$6,'Role requirements'!$C$9:$J$9,0))),"")))</f>
        <v/>
      </c>
      <c r="X41" t="str">
        <f>IF(Matrix!X$5="","",IF(Matrix!X$6="","",IFERROR(T(INDEX('Role requirements'!$C41:$J41,MATCH(Matrix!X$6,'Role requirements'!$C$9:$J$9,0))),"")))</f>
        <v/>
      </c>
      <c r="Y41" t="str">
        <f>IF(Matrix!Y$5="","",IF(Matrix!Y$6="","",IFERROR(T(INDEX('Role requirements'!$C41:$J41,MATCH(Matrix!Y$6,'Role requirements'!$C$9:$J$9,0))),"")))</f>
        <v/>
      </c>
      <c r="Z41" t="str">
        <f>IF(Matrix!Z$5="","",IF(Matrix!Z$6="","",IFERROR(T(INDEX('Role requirements'!$C41:$J41,MATCH(Matrix!Z$6,'Role requirements'!$C$9:$J$9,0))),"")))</f>
        <v/>
      </c>
      <c r="AA41" t="str">
        <f>IF(Matrix!AA$5="","",IF(Matrix!AA$6="","",IFERROR(T(INDEX('Role requirements'!$C41:$J41,MATCH(Matrix!AA$6,'Role requirements'!$C$9:$J$9,0))),"")))</f>
        <v/>
      </c>
      <c r="AB41" t="str">
        <f>IF(Matrix!AB$5="","",IF(Matrix!AB$6="","",IFERROR(T(INDEX('Role requirements'!$C41:$J41,MATCH(Matrix!AB$6,'Role requirements'!$C$9:$J$9,0))),"")))</f>
        <v/>
      </c>
      <c r="AC41" t="str">
        <f>IF(Matrix!AC$5="","",IF(Matrix!AC$6="","",IFERROR(T(INDEX('Role requirements'!$C41:$J41,MATCH(Matrix!AC$6,'Role requirements'!$C$9:$J$9,0))),"")))</f>
        <v/>
      </c>
      <c r="AD41" t="str">
        <f>IF(Matrix!AD$5="","",IF(Matrix!AD$6="","",IFERROR(T(INDEX('Role requirements'!$C41:$J41,MATCH(Matrix!AD$6,'Role requirements'!$C$9:$J$9,0))),"")))</f>
        <v/>
      </c>
      <c r="AE41" t="str">
        <f>IF(Matrix!AE$5="","",IF(Matrix!AE$6="","",IFERROR(T(INDEX('Role requirements'!$C41:$J41,MATCH(Matrix!AE$6,'Role requirements'!$C$9:$J$9,0))),"")))</f>
        <v/>
      </c>
      <c r="AF41" t="str">
        <f>IF(Matrix!AF$5="","",IF(Matrix!AF$6="","",IFERROR(T(INDEX('Role requirements'!$C41:$J41,MATCH(Matrix!AF$6,'Role requirements'!$C$9:$J$9,0))),"")))</f>
        <v/>
      </c>
    </row>
    <row r="42" spans="1:32" x14ac:dyDescent="0.2">
      <c r="A42" t="str">
        <f>Matrix!A42</f>
        <v>Utility arboriculture – 301</v>
      </c>
      <c r="H42" t="str">
        <f>IF(Matrix!H$5="","",IF(Matrix!H$6="","",IFERROR(T(INDEX('Role requirements'!$C42:$J42,MATCH(Matrix!H$6,'Role requirements'!$C$9:$J$9,0))),"")))</f>
        <v/>
      </c>
      <c r="I42" t="str">
        <f>IF(Matrix!I$5="","",IF(Matrix!I$6="","",IFERROR(T(INDEX('Role requirements'!$C42:$J42,MATCH(Matrix!I$6,'Role requirements'!$C$9:$J$9,0))),"")))</f>
        <v/>
      </c>
      <c r="J42" t="str">
        <f>IF(Matrix!J$5="","",IF(Matrix!J$6="","",IFERROR(T(INDEX('Role requirements'!$C42:$J42,MATCH(Matrix!J$6,'Role requirements'!$C$9:$J$9,0))),"")))</f>
        <v/>
      </c>
      <c r="K42" t="str">
        <f>IF(Matrix!K$5="","",IF(Matrix!K$6="","",IFERROR(T(INDEX('Role requirements'!$C42:$J42,MATCH(Matrix!K$6,'Role requirements'!$C$9:$J$9,0))),"")))</f>
        <v/>
      </c>
      <c r="L42" t="str">
        <f>IF(Matrix!L$5="","",IF(Matrix!L$6="","",IFERROR(T(INDEX('Role requirements'!$C42:$J42,MATCH(Matrix!L$6,'Role requirements'!$C$9:$J$9,0))),"")))</f>
        <v/>
      </c>
      <c r="M42" t="str">
        <f>IF(Matrix!M$5="","",IF(Matrix!M$6="","",IFERROR(T(INDEX('Role requirements'!$C42:$J42,MATCH(Matrix!M$6,'Role requirements'!$C$9:$J$9,0))),"")))</f>
        <v/>
      </c>
      <c r="N42" t="str">
        <f>IF(Matrix!N$5="","",IF(Matrix!N$6="","",IFERROR(T(INDEX('Role requirements'!$C42:$J42,MATCH(Matrix!N$6,'Role requirements'!$C$9:$J$9,0))),"")))</f>
        <v/>
      </c>
      <c r="O42" t="str">
        <f>IF(Matrix!O$5="","",IF(Matrix!O$6="","",IFERROR(T(INDEX('Role requirements'!$C42:$J42,MATCH(Matrix!O$6,'Role requirements'!$C$9:$J$9,0))),"")))</f>
        <v/>
      </c>
      <c r="P42" t="str">
        <f>IF(Matrix!P$5="","",IF(Matrix!P$6="","",IFERROR(T(INDEX('Role requirements'!$C42:$J42,MATCH(Matrix!P$6,'Role requirements'!$C$9:$J$9,0))),"")))</f>
        <v/>
      </c>
      <c r="Q42" t="str">
        <f>IF(Matrix!Q$5="","",IF(Matrix!Q$6="","",IFERROR(T(INDEX('Role requirements'!$C42:$J42,MATCH(Matrix!Q$6,'Role requirements'!$C$9:$J$9,0))),"")))</f>
        <v/>
      </c>
      <c r="R42" t="str">
        <f>IF(Matrix!R$5="","",IF(Matrix!R$6="","",IFERROR(T(INDEX('Role requirements'!$C42:$J42,MATCH(Matrix!R$6,'Role requirements'!$C$9:$J$9,0))),"")))</f>
        <v/>
      </c>
      <c r="S42" t="str">
        <f>IF(Matrix!S$5="","",IF(Matrix!S$6="","",IFERROR(T(INDEX('Role requirements'!$C42:$J42,MATCH(Matrix!S$6,'Role requirements'!$C$9:$J$9,0))),"")))</f>
        <v/>
      </c>
      <c r="T42" t="str">
        <f>IF(Matrix!T$5="","",IF(Matrix!T$6="","",IFERROR(T(INDEX('Role requirements'!$C42:$J42,MATCH(Matrix!T$6,'Role requirements'!$C$9:$J$9,0))),"")))</f>
        <v/>
      </c>
      <c r="U42" t="str">
        <f>IF(Matrix!U$5="","",IF(Matrix!U$6="","",IFERROR(T(INDEX('Role requirements'!$C42:$J42,MATCH(Matrix!U$6,'Role requirements'!$C$9:$J$9,0))),"")))</f>
        <v/>
      </c>
      <c r="V42" t="str">
        <f>IF(Matrix!V$5="","",IF(Matrix!V$6="","",IFERROR(T(INDEX('Role requirements'!$C42:$J42,MATCH(Matrix!V$6,'Role requirements'!$C$9:$J$9,0))),"")))</f>
        <v/>
      </c>
      <c r="W42" t="str">
        <f>IF(Matrix!W$5="","",IF(Matrix!W$6="","",IFERROR(T(INDEX('Role requirements'!$C42:$J42,MATCH(Matrix!W$6,'Role requirements'!$C$9:$J$9,0))),"")))</f>
        <v/>
      </c>
      <c r="X42" t="str">
        <f>IF(Matrix!X$5="","",IF(Matrix!X$6="","",IFERROR(T(INDEX('Role requirements'!$C42:$J42,MATCH(Matrix!X$6,'Role requirements'!$C$9:$J$9,0))),"")))</f>
        <v/>
      </c>
      <c r="Y42" t="str">
        <f>IF(Matrix!Y$5="","",IF(Matrix!Y$6="","",IFERROR(T(INDEX('Role requirements'!$C42:$J42,MATCH(Matrix!Y$6,'Role requirements'!$C$9:$J$9,0))),"")))</f>
        <v/>
      </c>
      <c r="Z42" t="str">
        <f>IF(Matrix!Z$5="","",IF(Matrix!Z$6="","",IFERROR(T(INDEX('Role requirements'!$C42:$J42,MATCH(Matrix!Z$6,'Role requirements'!$C$9:$J$9,0))),"")))</f>
        <v/>
      </c>
      <c r="AA42" t="str">
        <f>IF(Matrix!AA$5="","",IF(Matrix!AA$6="","",IFERROR(T(INDEX('Role requirements'!$C42:$J42,MATCH(Matrix!AA$6,'Role requirements'!$C$9:$J$9,0))),"")))</f>
        <v/>
      </c>
      <c r="AB42" t="str">
        <f>IF(Matrix!AB$5="","",IF(Matrix!AB$6="","",IFERROR(T(INDEX('Role requirements'!$C42:$J42,MATCH(Matrix!AB$6,'Role requirements'!$C$9:$J$9,0))),"")))</f>
        <v/>
      </c>
      <c r="AC42" t="str">
        <f>IF(Matrix!AC$5="","",IF(Matrix!AC$6="","",IFERROR(T(INDEX('Role requirements'!$C42:$J42,MATCH(Matrix!AC$6,'Role requirements'!$C$9:$J$9,0))),"")))</f>
        <v/>
      </c>
      <c r="AD42" t="str">
        <f>IF(Matrix!AD$5="","",IF(Matrix!AD$6="","",IFERROR(T(INDEX('Role requirements'!$C42:$J42,MATCH(Matrix!AD$6,'Role requirements'!$C$9:$J$9,0))),"")))</f>
        <v/>
      </c>
      <c r="AE42" t="str">
        <f>IF(Matrix!AE$5="","",IF(Matrix!AE$6="","",IFERROR(T(INDEX('Role requirements'!$C42:$J42,MATCH(Matrix!AE$6,'Role requirements'!$C$9:$J$9,0))),"")))</f>
        <v/>
      </c>
      <c r="AF42" t="str">
        <f>IF(Matrix!AF$5="","",IF(Matrix!AF$6="","",IFERROR(T(INDEX('Role requirements'!$C42:$J42,MATCH(Matrix!AF$6,'Role requirements'!$C$9:$J$9,0))),"")))</f>
        <v/>
      </c>
    </row>
    <row r="43" spans="1:32" x14ac:dyDescent="0.2">
      <c r="A43" t="str">
        <f>Matrix!A43</f>
        <v>Utility arboriculture – 302</v>
      </c>
      <c r="H43" t="str">
        <f>IF(Matrix!H$5="","",IF(Matrix!H$6="","",IFERROR(T(INDEX('Role requirements'!$C43:$J43,MATCH(Matrix!H$6,'Role requirements'!$C$9:$J$9,0))),"")))</f>
        <v/>
      </c>
      <c r="I43" t="str">
        <f>IF(Matrix!I$5="","",IF(Matrix!I$6="","",IFERROR(T(INDEX('Role requirements'!$C43:$J43,MATCH(Matrix!I$6,'Role requirements'!$C$9:$J$9,0))),"")))</f>
        <v/>
      </c>
      <c r="J43" t="str">
        <f>IF(Matrix!J$5="","",IF(Matrix!J$6="","",IFERROR(T(INDEX('Role requirements'!$C43:$J43,MATCH(Matrix!J$6,'Role requirements'!$C$9:$J$9,0))),"")))</f>
        <v/>
      </c>
      <c r="K43" t="str">
        <f>IF(Matrix!K$5="","",IF(Matrix!K$6="","",IFERROR(T(INDEX('Role requirements'!$C43:$J43,MATCH(Matrix!K$6,'Role requirements'!$C$9:$J$9,0))),"")))</f>
        <v/>
      </c>
      <c r="L43" t="str">
        <f>IF(Matrix!L$5="","",IF(Matrix!L$6="","",IFERROR(T(INDEX('Role requirements'!$C43:$J43,MATCH(Matrix!L$6,'Role requirements'!$C$9:$J$9,0))),"")))</f>
        <v/>
      </c>
      <c r="M43" t="str">
        <f>IF(Matrix!M$5="","",IF(Matrix!M$6="","",IFERROR(T(INDEX('Role requirements'!$C43:$J43,MATCH(Matrix!M$6,'Role requirements'!$C$9:$J$9,0))),"")))</f>
        <v/>
      </c>
      <c r="N43" t="str">
        <f>IF(Matrix!N$5="","",IF(Matrix!N$6="","",IFERROR(T(INDEX('Role requirements'!$C43:$J43,MATCH(Matrix!N$6,'Role requirements'!$C$9:$J$9,0))),"")))</f>
        <v/>
      </c>
      <c r="O43" t="str">
        <f>IF(Matrix!O$5="","",IF(Matrix!O$6="","",IFERROR(T(INDEX('Role requirements'!$C43:$J43,MATCH(Matrix!O$6,'Role requirements'!$C$9:$J$9,0))),"")))</f>
        <v/>
      </c>
      <c r="P43" t="str">
        <f>IF(Matrix!P$5="","",IF(Matrix!P$6="","",IFERROR(T(INDEX('Role requirements'!$C43:$J43,MATCH(Matrix!P$6,'Role requirements'!$C$9:$J$9,0))),"")))</f>
        <v/>
      </c>
      <c r="Q43" t="str">
        <f>IF(Matrix!Q$5="","",IF(Matrix!Q$6="","",IFERROR(T(INDEX('Role requirements'!$C43:$J43,MATCH(Matrix!Q$6,'Role requirements'!$C$9:$J$9,0))),"")))</f>
        <v/>
      </c>
      <c r="R43" t="str">
        <f>IF(Matrix!R$5="","",IF(Matrix!R$6="","",IFERROR(T(INDEX('Role requirements'!$C43:$J43,MATCH(Matrix!R$6,'Role requirements'!$C$9:$J$9,0))),"")))</f>
        <v/>
      </c>
      <c r="S43" t="str">
        <f>IF(Matrix!S$5="","",IF(Matrix!S$6="","",IFERROR(T(INDEX('Role requirements'!$C43:$J43,MATCH(Matrix!S$6,'Role requirements'!$C$9:$J$9,0))),"")))</f>
        <v/>
      </c>
      <c r="T43" t="str">
        <f>IF(Matrix!T$5="","",IF(Matrix!T$6="","",IFERROR(T(INDEX('Role requirements'!$C43:$J43,MATCH(Matrix!T$6,'Role requirements'!$C$9:$J$9,0))),"")))</f>
        <v/>
      </c>
      <c r="U43" t="str">
        <f>IF(Matrix!U$5="","",IF(Matrix!U$6="","",IFERROR(T(INDEX('Role requirements'!$C43:$J43,MATCH(Matrix!U$6,'Role requirements'!$C$9:$J$9,0))),"")))</f>
        <v/>
      </c>
      <c r="V43" t="str">
        <f>IF(Matrix!V$5="","",IF(Matrix!V$6="","",IFERROR(T(INDEX('Role requirements'!$C43:$J43,MATCH(Matrix!V$6,'Role requirements'!$C$9:$J$9,0))),"")))</f>
        <v/>
      </c>
      <c r="W43" t="str">
        <f>IF(Matrix!W$5="","",IF(Matrix!W$6="","",IFERROR(T(INDEX('Role requirements'!$C43:$J43,MATCH(Matrix!W$6,'Role requirements'!$C$9:$J$9,0))),"")))</f>
        <v/>
      </c>
      <c r="X43" t="str">
        <f>IF(Matrix!X$5="","",IF(Matrix!X$6="","",IFERROR(T(INDEX('Role requirements'!$C43:$J43,MATCH(Matrix!X$6,'Role requirements'!$C$9:$J$9,0))),"")))</f>
        <v/>
      </c>
      <c r="Y43" t="str">
        <f>IF(Matrix!Y$5="","",IF(Matrix!Y$6="","",IFERROR(T(INDEX('Role requirements'!$C43:$J43,MATCH(Matrix!Y$6,'Role requirements'!$C$9:$J$9,0))),"")))</f>
        <v/>
      </c>
      <c r="Z43" t="str">
        <f>IF(Matrix!Z$5="","",IF(Matrix!Z$6="","",IFERROR(T(INDEX('Role requirements'!$C43:$J43,MATCH(Matrix!Z$6,'Role requirements'!$C$9:$J$9,0))),"")))</f>
        <v/>
      </c>
      <c r="AA43" t="str">
        <f>IF(Matrix!AA$5="","",IF(Matrix!AA$6="","",IFERROR(T(INDEX('Role requirements'!$C43:$J43,MATCH(Matrix!AA$6,'Role requirements'!$C$9:$J$9,0))),"")))</f>
        <v/>
      </c>
      <c r="AB43" t="str">
        <f>IF(Matrix!AB$5="","",IF(Matrix!AB$6="","",IFERROR(T(INDEX('Role requirements'!$C43:$J43,MATCH(Matrix!AB$6,'Role requirements'!$C$9:$J$9,0))),"")))</f>
        <v/>
      </c>
      <c r="AC43" t="str">
        <f>IF(Matrix!AC$5="","",IF(Matrix!AC$6="","",IFERROR(T(INDEX('Role requirements'!$C43:$J43,MATCH(Matrix!AC$6,'Role requirements'!$C$9:$J$9,0))),"")))</f>
        <v/>
      </c>
      <c r="AD43" t="str">
        <f>IF(Matrix!AD$5="","",IF(Matrix!AD$6="","",IFERROR(T(INDEX('Role requirements'!$C43:$J43,MATCH(Matrix!AD$6,'Role requirements'!$C$9:$J$9,0))),"")))</f>
        <v/>
      </c>
      <c r="AE43" t="str">
        <f>IF(Matrix!AE$5="","",IF(Matrix!AE$6="","",IFERROR(T(INDEX('Role requirements'!$C43:$J43,MATCH(Matrix!AE$6,'Role requirements'!$C$9:$J$9,0))),"")))</f>
        <v/>
      </c>
      <c r="AF43" t="str">
        <f>IF(Matrix!AF$5="","",IF(Matrix!AF$6="","",IFERROR(T(INDEX('Role requirements'!$C43:$J43,MATCH(Matrix!AF$6,'Role requirements'!$C$9:$J$9,0))),"")))</f>
        <v/>
      </c>
    </row>
    <row r="44" spans="1:32" x14ac:dyDescent="0.2">
      <c r="A44" t="str">
        <f>Matrix!A44</f>
        <v>Utility arboriculture – 303</v>
      </c>
      <c r="H44" t="str">
        <f>IF(Matrix!H$5="","",IF(Matrix!H$6="","",IFERROR(T(INDEX('Role requirements'!$C44:$J44,MATCH(Matrix!H$6,'Role requirements'!$C$9:$J$9,0))),"")))</f>
        <v/>
      </c>
      <c r="I44" t="str">
        <f>IF(Matrix!I$5="","",IF(Matrix!I$6="","",IFERROR(T(INDEX('Role requirements'!$C44:$J44,MATCH(Matrix!I$6,'Role requirements'!$C$9:$J$9,0))),"")))</f>
        <v/>
      </c>
      <c r="J44" t="str">
        <f>IF(Matrix!J$5="","",IF(Matrix!J$6="","",IFERROR(T(INDEX('Role requirements'!$C44:$J44,MATCH(Matrix!J$6,'Role requirements'!$C$9:$J$9,0))),"")))</f>
        <v/>
      </c>
      <c r="K44" t="str">
        <f>IF(Matrix!K$5="","",IF(Matrix!K$6="","",IFERROR(T(INDEX('Role requirements'!$C44:$J44,MATCH(Matrix!K$6,'Role requirements'!$C$9:$J$9,0))),"")))</f>
        <v/>
      </c>
      <c r="L44" t="str">
        <f>IF(Matrix!L$5="","",IF(Matrix!L$6="","",IFERROR(T(INDEX('Role requirements'!$C44:$J44,MATCH(Matrix!L$6,'Role requirements'!$C$9:$J$9,0))),"")))</f>
        <v/>
      </c>
      <c r="M44" t="str">
        <f>IF(Matrix!M$5="","",IF(Matrix!M$6="","",IFERROR(T(INDEX('Role requirements'!$C44:$J44,MATCH(Matrix!M$6,'Role requirements'!$C$9:$J$9,0))),"")))</f>
        <v/>
      </c>
      <c r="N44" t="str">
        <f>IF(Matrix!N$5="","",IF(Matrix!N$6="","",IFERROR(T(INDEX('Role requirements'!$C44:$J44,MATCH(Matrix!N$6,'Role requirements'!$C$9:$J$9,0))),"")))</f>
        <v/>
      </c>
      <c r="O44" t="str">
        <f>IF(Matrix!O$5="","",IF(Matrix!O$6="","",IFERROR(T(INDEX('Role requirements'!$C44:$J44,MATCH(Matrix!O$6,'Role requirements'!$C$9:$J$9,0))),"")))</f>
        <v/>
      </c>
      <c r="P44" t="str">
        <f>IF(Matrix!P$5="","",IF(Matrix!P$6="","",IFERROR(T(INDEX('Role requirements'!$C44:$J44,MATCH(Matrix!P$6,'Role requirements'!$C$9:$J$9,0))),"")))</f>
        <v/>
      </c>
      <c r="Q44" t="str">
        <f>IF(Matrix!Q$5="","",IF(Matrix!Q$6="","",IFERROR(T(INDEX('Role requirements'!$C44:$J44,MATCH(Matrix!Q$6,'Role requirements'!$C$9:$J$9,0))),"")))</f>
        <v/>
      </c>
      <c r="R44" t="str">
        <f>IF(Matrix!R$5="","",IF(Matrix!R$6="","",IFERROR(T(INDEX('Role requirements'!$C44:$J44,MATCH(Matrix!R$6,'Role requirements'!$C$9:$J$9,0))),"")))</f>
        <v/>
      </c>
      <c r="S44" t="str">
        <f>IF(Matrix!S$5="","",IF(Matrix!S$6="","",IFERROR(T(INDEX('Role requirements'!$C44:$J44,MATCH(Matrix!S$6,'Role requirements'!$C$9:$J$9,0))),"")))</f>
        <v/>
      </c>
      <c r="T44" t="str">
        <f>IF(Matrix!T$5="","",IF(Matrix!T$6="","",IFERROR(T(INDEX('Role requirements'!$C44:$J44,MATCH(Matrix!T$6,'Role requirements'!$C$9:$J$9,0))),"")))</f>
        <v/>
      </c>
      <c r="U44" t="str">
        <f>IF(Matrix!U$5="","",IF(Matrix!U$6="","",IFERROR(T(INDEX('Role requirements'!$C44:$J44,MATCH(Matrix!U$6,'Role requirements'!$C$9:$J$9,0))),"")))</f>
        <v/>
      </c>
      <c r="V44" t="str">
        <f>IF(Matrix!V$5="","",IF(Matrix!V$6="","",IFERROR(T(INDEX('Role requirements'!$C44:$J44,MATCH(Matrix!V$6,'Role requirements'!$C$9:$J$9,0))),"")))</f>
        <v/>
      </c>
      <c r="W44" t="str">
        <f>IF(Matrix!W$5="","",IF(Matrix!W$6="","",IFERROR(T(INDEX('Role requirements'!$C44:$J44,MATCH(Matrix!W$6,'Role requirements'!$C$9:$J$9,0))),"")))</f>
        <v/>
      </c>
      <c r="X44" t="str">
        <f>IF(Matrix!X$5="","",IF(Matrix!X$6="","",IFERROR(T(INDEX('Role requirements'!$C44:$J44,MATCH(Matrix!X$6,'Role requirements'!$C$9:$J$9,0))),"")))</f>
        <v/>
      </c>
      <c r="Y44" t="str">
        <f>IF(Matrix!Y$5="","",IF(Matrix!Y$6="","",IFERROR(T(INDEX('Role requirements'!$C44:$J44,MATCH(Matrix!Y$6,'Role requirements'!$C$9:$J$9,0))),"")))</f>
        <v/>
      </c>
      <c r="Z44" t="str">
        <f>IF(Matrix!Z$5="","",IF(Matrix!Z$6="","",IFERROR(T(INDEX('Role requirements'!$C44:$J44,MATCH(Matrix!Z$6,'Role requirements'!$C$9:$J$9,0))),"")))</f>
        <v/>
      </c>
      <c r="AA44" t="str">
        <f>IF(Matrix!AA$5="","",IF(Matrix!AA$6="","",IFERROR(T(INDEX('Role requirements'!$C44:$J44,MATCH(Matrix!AA$6,'Role requirements'!$C$9:$J$9,0))),"")))</f>
        <v/>
      </c>
      <c r="AB44" t="str">
        <f>IF(Matrix!AB$5="","",IF(Matrix!AB$6="","",IFERROR(T(INDEX('Role requirements'!$C44:$J44,MATCH(Matrix!AB$6,'Role requirements'!$C$9:$J$9,0))),"")))</f>
        <v/>
      </c>
      <c r="AC44" t="str">
        <f>IF(Matrix!AC$5="","",IF(Matrix!AC$6="","",IFERROR(T(INDEX('Role requirements'!$C44:$J44,MATCH(Matrix!AC$6,'Role requirements'!$C$9:$J$9,0))),"")))</f>
        <v/>
      </c>
      <c r="AD44" t="str">
        <f>IF(Matrix!AD$5="","",IF(Matrix!AD$6="","",IFERROR(T(INDEX('Role requirements'!$C44:$J44,MATCH(Matrix!AD$6,'Role requirements'!$C$9:$J$9,0))),"")))</f>
        <v/>
      </c>
      <c r="AE44" t="str">
        <f>IF(Matrix!AE$5="","",IF(Matrix!AE$6="","",IFERROR(T(INDEX('Role requirements'!$C44:$J44,MATCH(Matrix!AE$6,'Role requirements'!$C$9:$J$9,0))),"")))</f>
        <v/>
      </c>
      <c r="AF44" t="str">
        <f>IF(Matrix!AF$5="","",IF(Matrix!AF$6="","",IFERROR(T(INDEX('Role requirements'!$C44:$J44,MATCH(Matrix!AF$6,'Role requirements'!$C$9:$J$9,0))),"")))</f>
        <v/>
      </c>
    </row>
    <row r="45" spans="1:32" x14ac:dyDescent="0.2">
      <c r="A45" t="str">
        <f>Matrix!A45</f>
        <v>Utility arboriculture – 304</v>
      </c>
      <c r="H45" t="str">
        <f>IF(Matrix!H$5="","",IF(Matrix!H$6="","",IFERROR(T(INDEX('Role requirements'!$C45:$J45,MATCH(Matrix!H$6,'Role requirements'!$C$9:$J$9,0))),"")))</f>
        <v/>
      </c>
      <c r="I45" t="str">
        <f>IF(Matrix!I$5="","",IF(Matrix!I$6="","",IFERROR(T(INDEX('Role requirements'!$C45:$J45,MATCH(Matrix!I$6,'Role requirements'!$C$9:$J$9,0))),"")))</f>
        <v/>
      </c>
      <c r="J45" t="str">
        <f>IF(Matrix!J$5="","",IF(Matrix!J$6="","",IFERROR(T(INDEX('Role requirements'!$C45:$J45,MATCH(Matrix!J$6,'Role requirements'!$C$9:$J$9,0))),"")))</f>
        <v/>
      </c>
      <c r="K45" t="str">
        <f>IF(Matrix!K$5="","",IF(Matrix!K$6="","",IFERROR(T(INDEX('Role requirements'!$C45:$J45,MATCH(Matrix!K$6,'Role requirements'!$C$9:$J$9,0))),"")))</f>
        <v/>
      </c>
      <c r="L45" t="str">
        <f>IF(Matrix!L$5="","",IF(Matrix!L$6="","",IFERROR(T(INDEX('Role requirements'!$C45:$J45,MATCH(Matrix!L$6,'Role requirements'!$C$9:$J$9,0))),"")))</f>
        <v/>
      </c>
      <c r="M45" t="str">
        <f>IF(Matrix!M$5="","",IF(Matrix!M$6="","",IFERROR(T(INDEX('Role requirements'!$C45:$J45,MATCH(Matrix!M$6,'Role requirements'!$C$9:$J$9,0))),"")))</f>
        <v/>
      </c>
      <c r="N45" t="str">
        <f>IF(Matrix!N$5="","",IF(Matrix!N$6="","",IFERROR(T(INDEX('Role requirements'!$C45:$J45,MATCH(Matrix!N$6,'Role requirements'!$C$9:$J$9,0))),"")))</f>
        <v/>
      </c>
      <c r="O45" t="str">
        <f>IF(Matrix!O$5="","",IF(Matrix!O$6="","",IFERROR(T(INDEX('Role requirements'!$C45:$J45,MATCH(Matrix!O$6,'Role requirements'!$C$9:$J$9,0))),"")))</f>
        <v/>
      </c>
      <c r="P45" t="str">
        <f>IF(Matrix!P$5="","",IF(Matrix!P$6="","",IFERROR(T(INDEX('Role requirements'!$C45:$J45,MATCH(Matrix!P$6,'Role requirements'!$C$9:$J$9,0))),"")))</f>
        <v/>
      </c>
      <c r="Q45" t="str">
        <f>IF(Matrix!Q$5="","",IF(Matrix!Q$6="","",IFERROR(T(INDEX('Role requirements'!$C45:$J45,MATCH(Matrix!Q$6,'Role requirements'!$C$9:$J$9,0))),"")))</f>
        <v/>
      </c>
      <c r="R45" t="str">
        <f>IF(Matrix!R$5="","",IF(Matrix!R$6="","",IFERROR(T(INDEX('Role requirements'!$C45:$J45,MATCH(Matrix!R$6,'Role requirements'!$C$9:$J$9,0))),"")))</f>
        <v/>
      </c>
      <c r="S45" t="str">
        <f>IF(Matrix!S$5="","",IF(Matrix!S$6="","",IFERROR(T(INDEX('Role requirements'!$C45:$J45,MATCH(Matrix!S$6,'Role requirements'!$C$9:$J$9,0))),"")))</f>
        <v/>
      </c>
      <c r="T45" t="str">
        <f>IF(Matrix!T$5="","",IF(Matrix!T$6="","",IFERROR(T(INDEX('Role requirements'!$C45:$J45,MATCH(Matrix!T$6,'Role requirements'!$C$9:$J$9,0))),"")))</f>
        <v/>
      </c>
      <c r="U45" t="str">
        <f>IF(Matrix!U$5="","",IF(Matrix!U$6="","",IFERROR(T(INDEX('Role requirements'!$C45:$J45,MATCH(Matrix!U$6,'Role requirements'!$C$9:$J$9,0))),"")))</f>
        <v/>
      </c>
      <c r="V45" t="str">
        <f>IF(Matrix!V$5="","",IF(Matrix!V$6="","",IFERROR(T(INDEX('Role requirements'!$C45:$J45,MATCH(Matrix!V$6,'Role requirements'!$C$9:$J$9,0))),"")))</f>
        <v/>
      </c>
      <c r="W45" t="str">
        <f>IF(Matrix!W$5="","",IF(Matrix!W$6="","",IFERROR(T(INDEX('Role requirements'!$C45:$J45,MATCH(Matrix!W$6,'Role requirements'!$C$9:$J$9,0))),"")))</f>
        <v/>
      </c>
      <c r="X45" t="str">
        <f>IF(Matrix!X$5="","",IF(Matrix!X$6="","",IFERROR(T(INDEX('Role requirements'!$C45:$J45,MATCH(Matrix!X$6,'Role requirements'!$C$9:$J$9,0))),"")))</f>
        <v/>
      </c>
      <c r="Y45" t="str">
        <f>IF(Matrix!Y$5="","",IF(Matrix!Y$6="","",IFERROR(T(INDEX('Role requirements'!$C45:$J45,MATCH(Matrix!Y$6,'Role requirements'!$C$9:$J$9,0))),"")))</f>
        <v/>
      </c>
      <c r="Z45" t="str">
        <f>IF(Matrix!Z$5="","",IF(Matrix!Z$6="","",IFERROR(T(INDEX('Role requirements'!$C45:$J45,MATCH(Matrix!Z$6,'Role requirements'!$C$9:$J$9,0))),"")))</f>
        <v/>
      </c>
      <c r="AA45" t="str">
        <f>IF(Matrix!AA$5="","",IF(Matrix!AA$6="","",IFERROR(T(INDEX('Role requirements'!$C45:$J45,MATCH(Matrix!AA$6,'Role requirements'!$C$9:$J$9,0))),"")))</f>
        <v/>
      </c>
      <c r="AB45" t="str">
        <f>IF(Matrix!AB$5="","",IF(Matrix!AB$6="","",IFERROR(T(INDEX('Role requirements'!$C45:$J45,MATCH(Matrix!AB$6,'Role requirements'!$C$9:$J$9,0))),"")))</f>
        <v/>
      </c>
      <c r="AC45" t="str">
        <f>IF(Matrix!AC$5="","",IF(Matrix!AC$6="","",IFERROR(T(INDEX('Role requirements'!$C45:$J45,MATCH(Matrix!AC$6,'Role requirements'!$C$9:$J$9,0))),"")))</f>
        <v/>
      </c>
      <c r="AD45" t="str">
        <f>IF(Matrix!AD$5="","",IF(Matrix!AD$6="","",IFERROR(T(INDEX('Role requirements'!$C45:$J45,MATCH(Matrix!AD$6,'Role requirements'!$C$9:$J$9,0))),"")))</f>
        <v/>
      </c>
      <c r="AE45" t="str">
        <f>IF(Matrix!AE$5="","",IF(Matrix!AE$6="","",IFERROR(T(INDEX('Role requirements'!$C45:$J45,MATCH(Matrix!AE$6,'Role requirements'!$C$9:$J$9,0))),"")))</f>
        <v/>
      </c>
      <c r="AF45" t="str">
        <f>IF(Matrix!AF$5="","",IF(Matrix!AF$6="","",IFERROR(T(INDEX('Role requirements'!$C45:$J45,MATCH(Matrix!AF$6,'Role requirements'!$C$9:$J$9,0))),"")))</f>
        <v/>
      </c>
    </row>
    <row r="46" spans="1:32" x14ac:dyDescent="0.2">
      <c r="A46" t="str">
        <f>Matrix!A46</f>
        <v>Utility arboriculture – 305</v>
      </c>
      <c r="H46" t="str">
        <f>IF(Matrix!H$5="","",IF(Matrix!H$6="","",IFERROR(T(INDEX('Role requirements'!$C46:$J46,MATCH(Matrix!H$6,'Role requirements'!$C$9:$J$9,0))),"")))</f>
        <v/>
      </c>
      <c r="I46" t="str">
        <f>IF(Matrix!I$5="","",IF(Matrix!I$6="","",IFERROR(T(INDEX('Role requirements'!$C46:$J46,MATCH(Matrix!I$6,'Role requirements'!$C$9:$J$9,0))),"")))</f>
        <v/>
      </c>
      <c r="J46" t="str">
        <f>IF(Matrix!J$5="","",IF(Matrix!J$6="","",IFERROR(T(INDEX('Role requirements'!$C46:$J46,MATCH(Matrix!J$6,'Role requirements'!$C$9:$J$9,0))),"")))</f>
        <v/>
      </c>
      <c r="K46" t="str">
        <f>IF(Matrix!K$5="","",IF(Matrix!K$6="","",IFERROR(T(INDEX('Role requirements'!$C46:$J46,MATCH(Matrix!K$6,'Role requirements'!$C$9:$J$9,0))),"")))</f>
        <v/>
      </c>
      <c r="L46" t="str">
        <f>IF(Matrix!L$5="","",IF(Matrix!L$6="","",IFERROR(T(INDEX('Role requirements'!$C46:$J46,MATCH(Matrix!L$6,'Role requirements'!$C$9:$J$9,0))),"")))</f>
        <v/>
      </c>
      <c r="M46" t="str">
        <f>IF(Matrix!M$5="","",IF(Matrix!M$6="","",IFERROR(T(INDEX('Role requirements'!$C46:$J46,MATCH(Matrix!M$6,'Role requirements'!$C$9:$J$9,0))),"")))</f>
        <v/>
      </c>
      <c r="N46" t="str">
        <f>IF(Matrix!N$5="","",IF(Matrix!N$6="","",IFERROR(T(INDEX('Role requirements'!$C46:$J46,MATCH(Matrix!N$6,'Role requirements'!$C$9:$J$9,0))),"")))</f>
        <v/>
      </c>
      <c r="O46" t="str">
        <f>IF(Matrix!O$5="","",IF(Matrix!O$6="","",IFERROR(T(INDEX('Role requirements'!$C46:$J46,MATCH(Matrix!O$6,'Role requirements'!$C$9:$J$9,0))),"")))</f>
        <v/>
      </c>
      <c r="P46" t="str">
        <f>IF(Matrix!P$5="","",IF(Matrix!P$6="","",IFERROR(T(INDEX('Role requirements'!$C46:$J46,MATCH(Matrix!P$6,'Role requirements'!$C$9:$J$9,0))),"")))</f>
        <v/>
      </c>
      <c r="Q46" t="str">
        <f>IF(Matrix!Q$5="","",IF(Matrix!Q$6="","",IFERROR(T(INDEX('Role requirements'!$C46:$J46,MATCH(Matrix!Q$6,'Role requirements'!$C$9:$J$9,0))),"")))</f>
        <v/>
      </c>
      <c r="R46" t="str">
        <f>IF(Matrix!R$5="","",IF(Matrix!R$6="","",IFERROR(T(INDEX('Role requirements'!$C46:$J46,MATCH(Matrix!R$6,'Role requirements'!$C$9:$J$9,0))),"")))</f>
        <v/>
      </c>
      <c r="S46" t="str">
        <f>IF(Matrix!S$5="","",IF(Matrix!S$6="","",IFERROR(T(INDEX('Role requirements'!$C46:$J46,MATCH(Matrix!S$6,'Role requirements'!$C$9:$J$9,0))),"")))</f>
        <v/>
      </c>
      <c r="T46" t="str">
        <f>IF(Matrix!T$5="","",IF(Matrix!T$6="","",IFERROR(T(INDEX('Role requirements'!$C46:$J46,MATCH(Matrix!T$6,'Role requirements'!$C$9:$J$9,0))),"")))</f>
        <v/>
      </c>
      <c r="U46" t="str">
        <f>IF(Matrix!U$5="","",IF(Matrix!U$6="","",IFERROR(T(INDEX('Role requirements'!$C46:$J46,MATCH(Matrix!U$6,'Role requirements'!$C$9:$J$9,0))),"")))</f>
        <v/>
      </c>
      <c r="V46" t="str">
        <f>IF(Matrix!V$5="","",IF(Matrix!V$6="","",IFERROR(T(INDEX('Role requirements'!$C46:$J46,MATCH(Matrix!V$6,'Role requirements'!$C$9:$J$9,0))),"")))</f>
        <v/>
      </c>
      <c r="W46" t="str">
        <f>IF(Matrix!W$5="","",IF(Matrix!W$6="","",IFERROR(T(INDEX('Role requirements'!$C46:$J46,MATCH(Matrix!W$6,'Role requirements'!$C$9:$J$9,0))),"")))</f>
        <v/>
      </c>
      <c r="X46" t="str">
        <f>IF(Matrix!X$5="","",IF(Matrix!X$6="","",IFERROR(T(INDEX('Role requirements'!$C46:$J46,MATCH(Matrix!X$6,'Role requirements'!$C$9:$J$9,0))),"")))</f>
        <v/>
      </c>
      <c r="Y46" t="str">
        <f>IF(Matrix!Y$5="","",IF(Matrix!Y$6="","",IFERROR(T(INDEX('Role requirements'!$C46:$J46,MATCH(Matrix!Y$6,'Role requirements'!$C$9:$J$9,0))),"")))</f>
        <v/>
      </c>
      <c r="Z46" t="str">
        <f>IF(Matrix!Z$5="","",IF(Matrix!Z$6="","",IFERROR(T(INDEX('Role requirements'!$C46:$J46,MATCH(Matrix!Z$6,'Role requirements'!$C$9:$J$9,0))),"")))</f>
        <v/>
      </c>
      <c r="AA46" t="str">
        <f>IF(Matrix!AA$5="","",IF(Matrix!AA$6="","",IFERROR(T(INDEX('Role requirements'!$C46:$J46,MATCH(Matrix!AA$6,'Role requirements'!$C$9:$J$9,0))),"")))</f>
        <v/>
      </c>
      <c r="AB46" t="str">
        <f>IF(Matrix!AB$5="","",IF(Matrix!AB$6="","",IFERROR(T(INDEX('Role requirements'!$C46:$J46,MATCH(Matrix!AB$6,'Role requirements'!$C$9:$J$9,0))),"")))</f>
        <v/>
      </c>
      <c r="AC46" t="str">
        <f>IF(Matrix!AC$5="","",IF(Matrix!AC$6="","",IFERROR(T(INDEX('Role requirements'!$C46:$J46,MATCH(Matrix!AC$6,'Role requirements'!$C$9:$J$9,0))),"")))</f>
        <v/>
      </c>
      <c r="AD46" t="str">
        <f>IF(Matrix!AD$5="","",IF(Matrix!AD$6="","",IFERROR(T(INDEX('Role requirements'!$C46:$J46,MATCH(Matrix!AD$6,'Role requirements'!$C$9:$J$9,0))),"")))</f>
        <v/>
      </c>
      <c r="AE46" t="str">
        <f>IF(Matrix!AE$5="","",IF(Matrix!AE$6="","",IFERROR(T(INDEX('Role requirements'!$C46:$J46,MATCH(Matrix!AE$6,'Role requirements'!$C$9:$J$9,0))),"")))</f>
        <v/>
      </c>
      <c r="AF46" t="str">
        <f>IF(Matrix!AF$5="","",IF(Matrix!AF$6="","",IFERROR(T(INDEX('Role requirements'!$C46:$J46,MATCH(Matrix!AF$6,'Role requirements'!$C$9:$J$9,0))),"")))</f>
        <v/>
      </c>
    </row>
    <row r="47" spans="1:32" x14ac:dyDescent="0.2">
      <c r="A47" t="str">
        <f>Matrix!A47</f>
        <v>[Add your own – highways and utilities]</v>
      </c>
      <c r="H47" t="str">
        <f>IF(Matrix!H$5="","",IF(Matrix!H$6="","",IFERROR(T(INDEX('Role requirements'!$C47:$J47,MATCH(Matrix!H$6,'Role requirements'!$C$9:$J$9,0))),"")))</f>
        <v/>
      </c>
      <c r="I47" t="str">
        <f>IF(Matrix!I$5="","",IF(Matrix!I$6="","",IFERROR(T(INDEX('Role requirements'!$C47:$J47,MATCH(Matrix!I$6,'Role requirements'!$C$9:$J$9,0))),"")))</f>
        <v/>
      </c>
      <c r="J47" t="str">
        <f>IF(Matrix!J$5="","",IF(Matrix!J$6="","",IFERROR(T(INDEX('Role requirements'!$C47:$J47,MATCH(Matrix!J$6,'Role requirements'!$C$9:$J$9,0))),"")))</f>
        <v/>
      </c>
      <c r="K47" t="str">
        <f>IF(Matrix!K$5="","",IF(Matrix!K$6="","",IFERROR(T(INDEX('Role requirements'!$C47:$J47,MATCH(Matrix!K$6,'Role requirements'!$C$9:$J$9,0))),"")))</f>
        <v/>
      </c>
      <c r="L47" t="str">
        <f>IF(Matrix!L$5="","",IF(Matrix!L$6="","",IFERROR(T(INDEX('Role requirements'!$C47:$J47,MATCH(Matrix!L$6,'Role requirements'!$C$9:$J$9,0))),"")))</f>
        <v/>
      </c>
      <c r="M47" t="str">
        <f>IF(Matrix!M$5="","",IF(Matrix!M$6="","",IFERROR(T(INDEX('Role requirements'!$C47:$J47,MATCH(Matrix!M$6,'Role requirements'!$C$9:$J$9,0))),"")))</f>
        <v/>
      </c>
      <c r="N47" t="str">
        <f>IF(Matrix!N$5="","",IF(Matrix!N$6="","",IFERROR(T(INDEX('Role requirements'!$C47:$J47,MATCH(Matrix!N$6,'Role requirements'!$C$9:$J$9,0))),"")))</f>
        <v/>
      </c>
      <c r="O47" t="str">
        <f>IF(Matrix!O$5="","",IF(Matrix!O$6="","",IFERROR(T(INDEX('Role requirements'!$C47:$J47,MATCH(Matrix!O$6,'Role requirements'!$C$9:$J$9,0))),"")))</f>
        <v/>
      </c>
      <c r="P47" t="str">
        <f>IF(Matrix!P$5="","",IF(Matrix!P$6="","",IFERROR(T(INDEX('Role requirements'!$C47:$J47,MATCH(Matrix!P$6,'Role requirements'!$C$9:$J$9,0))),"")))</f>
        <v/>
      </c>
      <c r="Q47" t="str">
        <f>IF(Matrix!Q$5="","",IF(Matrix!Q$6="","",IFERROR(T(INDEX('Role requirements'!$C47:$J47,MATCH(Matrix!Q$6,'Role requirements'!$C$9:$J$9,0))),"")))</f>
        <v/>
      </c>
      <c r="R47" t="str">
        <f>IF(Matrix!R$5="","",IF(Matrix!R$6="","",IFERROR(T(INDEX('Role requirements'!$C47:$J47,MATCH(Matrix!R$6,'Role requirements'!$C$9:$J$9,0))),"")))</f>
        <v/>
      </c>
      <c r="S47" t="str">
        <f>IF(Matrix!S$5="","",IF(Matrix!S$6="","",IFERROR(T(INDEX('Role requirements'!$C47:$J47,MATCH(Matrix!S$6,'Role requirements'!$C$9:$J$9,0))),"")))</f>
        <v/>
      </c>
      <c r="T47" t="str">
        <f>IF(Matrix!T$5="","",IF(Matrix!T$6="","",IFERROR(T(INDEX('Role requirements'!$C47:$J47,MATCH(Matrix!T$6,'Role requirements'!$C$9:$J$9,0))),"")))</f>
        <v/>
      </c>
      <c r="U47" t="str">
        <f>IF(Matrix!U$5="","",IF(Matrix!U$6="","",IFERROR(T(INDEX('Role requirements'!$C47:$J47,MATCH(Matrix!U$6,'Role requirements'!$C$9:$J$9,0))),"")))</f>
        <v/>
      </c>
      <c r="V47" t="str">
        <f>IF(Matrix!V$5="","",IF(Matrix!V$6="","",IFERROR(T(INDEX('Role requirements'!$C47:$J47,MATCH(Matrix!V$6,'Role requirements'!$C$9:$J$9,0))),"")))</f>
        <v/>
      </c>
      <c r="W47" t="str">
        <f>IF(Matrix!W$5="","",IF(Matrix!W$6="","",IFERROR(T(INDEX('Role requirements'!$C47:$J47,MATCH(Matrix!W$6,'Role requirements'!$C$9:$J$9,0))),"")))</f>
        <v/>
      </c>
      <c r="X47" t="str">
        <f>IF(Matrix!X$5="","",IF(Matrix!X$6="","",IFERROR(T(INDEX('Role requirements'!$C47:$J47,MATCH(Matrix!X$6,'Role requirements'!$C$9:$J$9,0))),"")))</f>
        <v/>
      </c>
      <c r="Y47" t="str">
        <f>IF(Matrix!Y$5="","",IF(Matrix!Y$6="","",IFERROR(T(INDEX('Role requirements'!$C47:$J47,MATCH(Matrix!Y$6,'Role requirements'!$C$9:$J$9,0))),"")))</f>
        <v/>
      </c>
      <c r="Z47" t="str">
        <f>IF(Matrix!Z$5="","",IF(Matrix!Z$6="","",IFERROR(T(INDEX('Role requirements'!$C47:$J47,MATCH(Matrix!Z$6,'Role requirements'!$C$9:$J$9,0))),"")))</f>
        <v/>
      </c>
      <c r="AA47" t="str">
        <f>IF(Matrix!AA$5="","",IF(Matrix!AA$6="","",IFERROR(T(INDEX('Role requirements'!$C47:$J47,MATCH(Matrix!AA$6,'Role requirements'!$C$9:$J$9,0))),"")))</f>
        <v/>
      </c>
      <c r="AB47" t="str">
        <f>IF(Matrix!AB$5="","",IF(Matrix!AB$6="","",IFERROR(T(INDEX('Role requirements'!$C47:$J47,MATCH(Matrix!AB$6,'Role requirements'!$C$9:$J$9,0))),"")))</f>
        <v/>
      </c>
      <c r="AC47" t="str">
        <f>IF(Matrix!AC$5="","",IF(Matrix!AC$6="","",IFERROR(T(INDEX('Role requirements'!$C47:$J47,MATCH(Matrix!AC$6,'Role requirements'!$C$9:$J$9,0))),"")))</f>
        <v/>
      </c>
      <c r="AD47" t="str">
        <f>IF(Matrix!AD$5="","",IF(Matrix!AD$6="","",IFERROR(T(INDEX('Role requirements'!$C47:$J47,MATCH(Matrix!AD$6,'Role requirements'!$C$9:$J$9,0))),"")))</f>
        <v/>
      </c>
      <c r="AE47" t="str">
        <f>IF(Matrix!AE$5="","",IF(Matrix!AE$6="","",IFERROR(T(INDEX('Role requirements'!$C47:$J47,MATCH(Matrix!AE$6,'Role requirements'!$C$9:$J$9,0))),"")))</f>
        <v/>
      </c>
      <c r="AF47" t="str">
        <f>IF(Matrix!AF$5="","",IF(Matrix!AF$6="","",IFERROR(T(INDEX('Role requirements'!$C47:$J47,MATCH(Matrix!AF$6,'Role requirements'!$C$9:$J$9,0))),"")))</f>
        <v/>
      </c>
    </row>
    <row r="49" spans="1:32" x14ac:dyDescent="0.2">
      <c r="A49" t="str">
        <f>Matrix!A49</f>
        <v>PA1 – Pesticides foundation</v>
      </c>
      <c r="H49" t="str">
        <f>IF(Matrix!H$5="","",IF(Matrix!H$6="","",IFERROR(T(INDEX('Role requirements'!$C49:$J49,MATCH(Matrix!H$6,'Role requirements'!$C$9:$J$9,0))),"")))</f>
        <v/>
      </c>
      <c r="I49" t="str">
        <f>IF(Matrix!I$5="","",IF(Matrix!I$6="","",IFERROR(T(INDEX('Role requirements'!$C49:$J49,MATCH(Matrix!I$6,'Role requirements'!$C$9:$J$9,0))),"")))</f>
        <v/>
      </c>
      <c r="J49" t="str">
        <f>IF(Matrix!J$5="","",IF(Matrix!J$6="","",IFERROR(T(INDEX('Role requirements'!$C49:$J49,MATCH(Matrix!J$6,'Role requirements'!$C$9:$J$9,0))),"")))</f>
        <v/>
      </c>
      <c r="K49" t="str">
        <f>IF(Matrix!K$5="","",IF(Matrix!K$6="","",IFERROR(T(INDEX('Role requirements'!$C49:$J49,MATCH(Matrix!K$6,'Role requirements'!$C$9:$J$9,0))),"")))</f>
        <v/>
      </c>
      <c r="L49" t="str">
        <f>IF(Matrix!L$5="","",IF(Matrix!L$6="","",IFERROR(T(INDEX('Role requirements'!$C49:$J49,MATCH(Matrix!L$6,'Role requirements'!$C$9:$J$9,0))),"")))</f>
        <v/>
      </c>
      <c r="M49" t="str">
        <f>IF(Matrix!M$5="","",IF(Matrix!M$6="","",IFERROR(T(INDEX('Role requirements'!$C49:$J49,MATCH(Matrix!M$6,'Role requirements'!$C$9:$J$9,0))),"")))</f>
        <v/>
      </c>
      <c r="N49" t="str">
        <f>IF(Matrix!N$5="","",IF(Matrix!N$6="","",IFERROR(T(INDEX('Role requirements'!$C49:$J49,MATCH(Matrix!N$6,'Role requirements'!$C$9:$J$9,0))),"")))</f>
        <v/>
      </c>
      <c r="O49" t="str">
        <f>IF(Matrix!O$5="","",IF(Matrix!O$6="","",IFERROR(T(INDEX('Role requirements'!$C49:$J49,MATCH(Matrix!O$6,'Role requirements'!$C$9:$J$9,0))),"")))</f>
        <v/>
      </c>
      <c r="P49" t="str">
        <f>IF(Matrix!P$5="","",IF(Matrix!P$6="","",IFERROR(T(INDEX('Role requirements'!$C49:$J49,MATCH(Matrix!P$6,'Role requirements'!$C$9:$J$9,0))),"")))</f>
        <v/>
      </c>
      <c r="Q49" t="str">
        <f>IF(Matrix!Q$5="","",IF(Matrix!Q$6="","",IFERROR(T(INDEX('Role requirements'!$C49:$J49,MATCH(Matrix!Q$6,'Role requirements'!$C$9:$J$9,0))),"")))</f>
        <v/>
      </c>
      <c r="R49" t="str">
        <f>IF(Matrix!R$5="","",IF(Matrix!R$6="","",IFERROR(T(INDEX('Role requirements'!$C49:$J49,MATCH(Matrix!R$6,'Role requirements'!$C$9:$J$9,0))),"")))</f>
        <v/>
      </c>
      <c r="S49" t="str">
        <f>IF(Matrix!S$5="","",IF(Matrix!S$6="","",IFERROR(T(INDEX('Role requirements'!$C49:$J49,MATCH(Matrix!S$6,'Role requirements'!$C$9:$J$9,0))),"")))</f>
        <v/>
      </c>
      <c r="T49" t="str">
        <f>IF(Matrix!T$5="","",IF(Matrix!T$6="","",IFERROR(T(INDEX('Role requirements'!$C49:$J49,MATCH(Matrix!T$6,'Role requirements'!$C$9:$J$9,0))),"")))</f>
        <v/>
      </c>
      <c r="U49" t="str">
        <f>IF(Matrix!U$5="","",IF(Matrix!U$6="","",IFERROR(T(INDEX('Role requirements'!$C49:$J49,MATCH(Matrix!U$6,'Role requirements'!$C$9:$J$9,0))),"")))</f>
        <v/>
      </c>
      <c r="V49" t="str">
        <f>IF(Matrix!V$5="","",IF(Matrix!V$6="","",IFERROR(T(INDEX('Role requirements'!$C49:$J49,MATCH(Matrix!V$6,'Role requirements'!$C$9:$J$9,0))),"")))</f>
        <v/>
      </c>
      <c r="W49" t="str">
        <f>IF(Matrix!W$5="","",IF(Matrix!W$6="","",IFERROR(T(INDEX('Role requirements'!$C49:$J49,MATCH(Matrix!W$6,'Role requirements'!$C$9:$J$9,0))),"")))</f>
        <v/>
      </c>
      <c r="X49" t="str">
        <f>IF(Matrix!X$5="","",IF(Matrix!X$6="","",IFERROR(T(INDEX('Role requirements'!$C49:$J49,MATCH(Matrix!X$6,'Role requirements'!$C$9:$J$9,0))),"")))</f>
        <v/>
      </c>
      <c r="Y49" t="str">
        <f>IF(Matrix!Y$5="","",IF(Matrix!Y$6="","",IFERROR(T(INDEX('Role requirements'!$C49:$J49,MATCH(Matrix!Y$6,'Role requirements'!$C$9:$J$9,0))),"")))</f>
        <v/>
      </c>
      <c r="Z49" t="str">
        <f>IF(Matrix!Z$5="","",IF(Matrix!Z$6="","",IFERROR(T(INDEX('Role requirements'!$C49:$J49,MATCH(Matrix!Z$6,'Role requirements'!$C$9:$J$9,0))),"")))</f>
        <v/>
      </c>
      <c r="AA49" t="str">
        <f>IF(Matrix!AA$5="","",IF(Matrix!AA$6="","",IFERROR(T(INDEX('Role requirements'!$C49:$J49,MATCH(Matrix!AA$6,'Role requirements'!$C$9:$J$9,0))),"")))</f>
        <v/>
      </c>
      <c r="AB49" t="str">
        <f>IF(Matrix!AB$5="","",IF(Matrix!AB$6="","",IFERROR(T(INDEX('Role requirements'!$C49:$J49,MATCH(Matrix!AB$6,'Role requirements'!$C$9:$J$9,0))),"")))</f>
        <v/>
      </c>
      <c r="AC49" t="str">
        <f>IF(Matrix!AC$5="","",IF(Matrix!AC$6="","",IFERROR(T(INDEX('Role requirements'!$C49:$J49,MATCH(Matrix!AC$6,'Role requirements'!$C$9:$J$9,0))),"")))</f>
        <v/>
      </c>
      <c r="AD49" t="str">
        <f>IF(Matrix!AD$5="","",IF(Matrix!AD$6="","",IFERROR(T(INDEX('Role requirements'!$C49:$J49,MATCH(Matrix!AD$6,'Role requirements'!$C$9:$J$9,0))),"")))</f>
        <v/>
      </c>
      <c r="AE49" t="str">
        <f>IF(Matrix!AE$5="","",IF(Matrix!AE$6="","",IFERROR(T(INDEX('Role requirements'!$C49:$J49,MATCH(Matrix!AE$6,'Role requirements'!$C$9:$J$9,0))),"")))</f>
        <v/>
      </c>
      <c r="AF49" t="str">
        <f>IF(Matrix!AF$5="","",IF(Matrix!AF$6="","",IFERROR(T(INDEX('Role requirements'!$C49:$J49,MATCH(Matrix!AF$6,'Role requirements'!$C$9:$J$9,0))),"")))</f>
        <v/>
      </c>
    </row>
    <row r="50" spans="1:32" x14ac:dyDescent="0.2">
      <c r="A50" t="str">
        <f>Matrix!A50</f>
        <v>PA6A – Hand-held pesticide application</v>
      </c>
      <c r="H50" t="str">
        <f>IF(Matrix!H$5="","",IF(Matrix!H$6="","",IFERROR(T(INDEX('Role requirements'!$C50:$J50,MATCH(Matrix!H$6,'Role requirements'!$C$9:$J$9,0))),"")))</f>
        <v/>
      </c>
      <c r="I50" t="str">
        <f>IF(Matrix!I$5="","",IF(Matrix!I$6="","",IFERROR(T(INDEX('Role requirements'!$C50:$J50,MATCH(Matrix!I$6,'Role requirements'!$C$9:$J$9,0))),"")))</f>
        <v/>
      </c>
      <c r="J50" t="str">
        <f>IF(Matrix!J$5="","",IF(Matrix!J$6="","",IFERROR(T(INDEX('Role requirements'!$C50:$J50,MATCH(Matrix!J$6,'Role requirements'!$C$9:$J$9,0))),"")))</f>
        <v/>
      </c>
      <c r="K50" t="str">
        <f>IF(Matrix!K$5="","",IF(Matrix!K$6="","",IFERROR(T(INDEX('Role requirements'!$C50:$J50,MATCH(Matrix!K$6,'Role requirements'!$C$9:$J$9,0))),"")))</f>
        <v/>
      </c>
      <c r="L50" t="str">
        <f>IF(Matrix!L$5="","",IF(Matrix!L$6="","",IFERROR(T(INDEX('Role requirements'!$C50:$J50,MATCH(Matrix!L$6,'Role requirements'!$C$9:$J$9,0))),"")))</f>
        <v/>
      </c>
      <c r="M50" t="str">
        <f>IF(Matrix!M$5="","",IF(Matrix!M$6="","",IFERROR(T(INDEX('Role requirements'!$C50:$J50,MATCH(Matrix!M$6,'Role requirements'!$C$9:$J$9,0))),"")))</f>
        <v/>
      </c>
      <c r="N50" t="str">
        <f>IF(Matrix!N$5="","",IF(Matrix!N$6="","",IFERROR(T(INDEX('Role requirements'!$C50:$J50,MATCH(Matrix!N$6,'Role requirements'!$C$9:$J$9,0))),"")))</f>
        <v/>
      </c>
      <c r="O50" t="str">
        <f>IF(Matrix!O$5="","",IF(Matrix!O$6="","",IFERROR(T(INDEX('Role requirements'!$C50:$J50,MATCH(Matrix!O$6,'Role requirements'!$C$9:$J$9,0))),"")))</f>
        <v/>
      </c>
      <c r="P50" t="str">
        <f>IF(Matrix!P$5="","",IF(Matrix!P$6="","",IFERROR(T(INDEX('Role requirements'!$C50:$J50,MATCH(Matrix!P$6,'Role requirements'!$C$9:$J$9,0))),"")))</f>
        <v/>
      </c>
      <c r="Q50" t="str">
        <f>IF(Matrix!Q$5="","",IF(Matrix!Q$6="","",IFERROR(T(INDEX('Role requirements'!$C50:$J50,MATCH(Matrix!Q$6,'Role requirements'!$C$9:$J$9,0))),"")))</f>
        <v/>
      </c>
      <c r="R50" t="str">
        <f>IF(Matrix!R$5="","",IF(Matrix!R$6="","",IFERROR(T(INDEX('Role requirements'!$C50:$J50,MATCH(Matrix!R$6,'Role requirements'!$C$9:$J$9,0))),"")))</f>
        <v/>
      </c>
      <c r="S50" t="str">
        <f>IF(Matrix!S$5="","",IF(Matrix!S$6="","",IFERROR(T(INDEX('Role requirements'!$C50:$J50,MATCH(Matrix!S$6,'Role requirements'!$C$9:$J$9,0))),"")))</f>
        <v/>
      </c>
      <c r="T50" t="str">
        <f>IF(Matrix!T$5="","",IF(Matrix!T$6="","",IFERROR(T(INDEX('Role requirements'!$C50:$J50,MATCH(Matrix!T$6,'Role requirements'!$C$9:$J$9,0))),"")))</f>
        <v/>
      </c>
      <c r="U50" t="str">
        <f>IF(Matrix!U$5="","",IF(Matrix!U$6="","",IFERROR(T(INDEX('Role requirements'!$C50:$J50,MATCH(Matrix!U$6,'Role requirements'!$C$9:$J$9,0))),"")))</f>
        <v/>
      </c>
      <c r="V50" t="str">
        <f>IF(Matrix!V$5="","",IF(Matrix!V$6="","",IFERROR(T(INDEX('Role requirements'!$C50:$J50,MATCH(Matrix!V$6,'Role requirements'!$C$9:$J$9,0))),"")))</f>
        <v/>
      </c>
      <c r="W50" t="str">
        <f>IF(Matrix!W$5="","",IF(Matrix!W$6="","",IFERROR(T(INDEX('Role requirements'!$C50:$J50,MATCH(Matrix!W$6,'Role requirements'!$C$9:$J$9,0))),"")))</f>
        <v/>
      </c>
      <c r="X50" t="str">
        <f>IF(Matrix!X$5="","",IF(Matrix!X$6="","",IFERROR(T(INDEX('Role requirements'!$C50:$J50,MATCH(Matrix!X$6,'Role requirements'!$C$9:$J$9,0))),"")))</f>
        <v/>
      </c>
      <c r="Y50" t="str">
        <f>IF(Matrix!Y$5="","",IF(Matrix!Y$6="","",IFERROR(T(INDEX('Role requirements'!$C50:$J50,MATCH(Matrix!Y$6,'Role requirements'!$C$9:$J$9,0))),"")))</f>
        <v/>
      </c>
      <c r="Z50" t="str">
        <f>IF(Matrix!Z$5="","",IF(Matrix!Z$6="","",IFERROR(T(INDEX('Role requirements'!$C50:$J50,MATCH(Matrix!Z$6,'Role requirements'!$C$9:$J$9,0))),"")))</f>
        <v/>
      </c>
      <c r="AA50" t="str">
        <f>IF(Matrix!AA$5="","",IF(Matrix!AA$6="","",IFERROR(T(INDEX('Role requirements'!$C50:$J50,MATCH(Matrix!AA$6,'Role requirements'!$C$9:$J$9,0))),"")))</f>
        <v/>
      </c>
      <c r="AB50" t="str">
        <f>IF(Matrix!AB$5="","",IF(Matrix!AB$6="","",IFERROR(T(INDEX('Role requirements'!$C50:$J50,MATCH(Matrix!AB$6,'Role requirements'!$C$9:$J$9,0))),"")))</f>
        <v/>
      </c>
      <c r="AC50" t="str">
        <f>IF(Matrix!AC$5="","",IF(Matrix!AC$6="","",IFERROR(T(INDEX('Role requirements'!$C50:$J50,MATCH(Matrix!AC$6,'Role requirements'!$C$9:$J$9,0))),"")))</f>
        <v/>
      </c>
      <c r="AD50" t="str">
        <f>IF(Matrix!AD$5="","",IF(Matrix!AD$6="","",IFERROR(T(INDEX('Role requirements'!$C50:$J50,MATCH(Matrix!AD$6,'Role requirements'!$C$9:$J$9,0))),"")))</f>
        <v/>
      </c>
      <c r="AE50" t="str">
        <f>IF(Matrix!AE$5="","",IF(Matrix!AE$6="","",IFERROR(T(INDEX('Role requirements'!$C50:$J50,MATCH(Matrix!AE$6,'Role requirements'!$C$9:$J$9,0))),"")))</f>
        <v/>
      </c>
      <c r="AF50" t="str">
        <f>IF(Matrix!AF$5="","",IF(Matrix!AF$6="","",IFERROR(T(INDEX('Role requirements'!$C50:$J50,MATCH(Matrix!AF$6,'Role requirements'!$C$9:$J$9,0))),"")))</f>
        <v/>
      </c>
    </row>
    <row r="51" spans="1:32" x14ac:dyDescent="0.2">
      <c r="A51" t="str">
        <f>Matrix!A51</f>
        <v>PA9 – Pesticide mists, fogs and smokes</v>
      </c>
      <c r="H51" t="str">
        <f>IF(Matrix!H$5="","",IF(Matrix!H$6="","",IFERROR(T(INDEX('Role requirements'!$C51:$J51,MATCH(Matrix!H$6,'Role requirements'!$C$9:$J$9,0))),"")))</f>
        <v/>
      </c>
      <c r="I51" t="str">
        <f>IF(Matrix!I$5="","",IF(Matrix!I$6="","",IFERROR(T(INDEX('Role requirements'!$C51:$J51,MATCH(Matrix!I$6,'Role requirements'!$C$9:$J$9,0))),"")))</f>
        <v/>
      </c>
      <c r="J51" t="str">
        <f>IF(Matrix!J$5="","",IF(Matrix!J$6="","",IFERROR(T(INDEX('Role requirements'!$C51:$J51,MATCH(Matrix!J$6,'Role requirements'!$C$9:$J$9,0))),"")))</f>
        <v/>
      </c>
      <c r="K51" t="str">
        <f>IF(Matrix!K$5="","",IF(Matrix!K$6="","",IFERROR(T(INDEX('Role requirements'!$C51:$J51,MATCH(Matrix!K$6,'Role requirements'!$C$9:$J$9,0))),"")))</f>
        <v/>
      </c>
      <c r="L51" t="str">
        <f>IF(Matrix!L$5="","",IF(Matrix!L$6="","",IFERROR(T(INDEX('Role requirements'!$C51:$J51,MATCH(Matrix!L$6,'Role requirements'!$C$9:$J$9,0))),"")))</f>
        <v/>
      </c>
      <c r="M51" t="str">
        <f>IF(Matrix!M$5="","",IF(Matrix!M$6="","",IFERROR(T(INDEX('Role requirements'!$C51:$J51,MATCH(Matrix!M$6,'Role requirements'!$C$9:$J$9,0))),"")))</f>
        <v/>
      </c>
      <c r="N51" t="str">
        <f>IF(Matrix!N$5="","",IF(Matrix!N$6="","",IFERROR(T(INDEX('Role requirements'!$C51:$J51,MATCH(Matrix!N$6,'Role requirements'!$C$9:$J$9,0))),"")))</f>
        <v/>
      </c>
      <c r="O51" t="str">
        <f>IF(Matrix!O$5="","",IF(Matrix!O$6="","",IFERROR(T(INDEX('Role requirements'!$C51:$J51,MATCH(Matrix!O$6,'Role requirements'!$C$9:$J$9,0))),"")))</f>
        <v/>
      </c>
      <c r="P51" t="str">
        <f>IF(Matrix!P$5="","",IF(Matrix!P$6="","",IFERROR(T(INDEX('Role requirements'!$C51:$J51,MATCH(Matrix!P$6,'Role requirements'!$C$9:$J$9,0))),"")))</f>
        <v/>
      </c>
      <c r="Q51" t="str">
        <f>IF(Matrix!Q$5="","",IF(Matrix!Q$6="","",IFERROR(T(INDEX('Role requirements'!$C51:$J51,MATCH(Matrix!Q$6,'Role requirements'!$C$9:$J$9,0))),"")))</f>
        <v/>
      </c>
      <c r="R51" t="str">
        <f>IF(Matrix!R$5="","",IF(Matrix!R$6="","",IFERROR(T(INDEX('Role requirements'!$C51:$J51,MATCH(Matrix!R$6,'Role requirements'!$C$9:$J$9,0))),"")))</f>
        <v/>
      </c>
      <c r="S51" t="str">
        <f>IF(Matrix!S$5="","",IF(Matrix!S$6="","",IFERROR(T(INDEX('Role requirements'!$C51:$J51,MATCH(Matrix!S$6,'Role requirements'!$C$9:$J$9,0))),"")))</f>
        <v/>
      </c>
      <c r="T51" t="str">
        <f>IF(Matrix!T$5="","",IF(Matrix!T$6="","",IFERROR(T(INDEX('Role requirements'!$C51:$J51,MATCH(Matrix!T$6,'Role requirements'!$C$9:$J$9,0))),"")))</f>
        <v/>
      </c>
      <c r="U51" t="str">
        <f>IF(Matrix!U$5="","",IF(Matrix!U$6="","",IFERROR(T(INDEX('Role requirements'!$C51:$J51,MATCH(Matrix!U$6,'Role requirements'!$C$9:$J$9,0))),"")))</f>
        <v/>
      </c>
      <c r="V51" t="str">
        <f>IF(Matrix!V$5="","",IF(Matrix!V$6="","",IFERROR(T(INDEX('Role requirements'!$C51:$J51,MATCH(Matrix!V$6,'Role requirements'!$C$9:$J$9,0))),"")))</f>
        <v/>
      </c>
      <c r="W51" t="str">
        <f>IF(Matrix!W$5="","",IF(Matrix!W$6="","",IFERROR(T(INDEX('Role requirements'!$C51:$J51,MATCH(Matrix!W$6,'Role requirements'!$C$9:$J$9,0))),"")))</f>
        <v/>
      </c>
      <c r="X51" t="str">
        <f>IF(Matrix!X$5="","",IF(Matrix!X$6="","",IFERROR(T(INDEX('Role requirements'!$C51:$J51,MATCH(Matrix!X$6,'Role requirements'!$C$9:$J$9,0))),"")))</f>
        <v/>
      </c>
      <c r="Y51" t="str">
        <f>IF(Matrix!Y$5="","",IF(Matrix!Y$6="","",IFERROR(T(INDEX('Role requirements'!$C51:$J51,MATCH(Matrix!Y$6,'Role requirements'!$C$9:$J$9,0))),"")))</f>
        <v/>
      </c>
      <c r="Z51" t="str">
        <f>IF(Matrix!Z$5="","",IF(Matrix!Z$6="","",IFERROR(T(INDEX('Role requirements'!$C51:$J51,MATCH(Matrix!Z$6,'Role requirements'!$C$9:$J$9,0))),"")))</f>
        <v/>
      </c>
      <c r="AA51" t="str">
        <f>IF(Matrix!AA$5="","",IF(Matrix!AA$6="","",IFERROR(T(INDEX('Role requirements'!$C51:$J51,MATCH(Matrix!AA$6,'Role requirements'!$C$9:$J$9,0))),"")))</f>
        <v/>
      </c>
      <c r="AB51" t="str">
        <f>IF(Matrix!AB$5="","",IF(Matrix!AB$6="","",IFERROR(T(INDEX('Role requirements'!$C51:$J51,MATCH(Matrix!AB$6,'Role requirements'!$C$9:$J$9,0))),"")))</f>
        <v/>
      </c>
      <c r="AC51" t="str">
        <f>IF(Matrix!AC$5="","",IF(Matrix!AC$6="","",IFERROR(T(INDEX('Role requirements'!$C51:$J51,MATCH(Matrix!AC$6,'Role requirements'!$C$9:$J$9,0))),"")))</f>
        <v/>
      </c>
      <c r="AD51" t="str">
        <f>IF(Matrix!AD$5="","",IF(Matrix!AD$6="","",IFERROR(T(INDEX('Role requirements'!$C51:$J51,MATCH(Matrix!AD$6,'Role requirements'!$C$9:$J$9,0))),"")))</f>
        <v/>
      </c>
      <c r="AE51" t="str">
        <f>IF(Matrix!AE$5="","",IF(Matrix!AE$6="","",IFERROR(T(INDEX('Role requirements'!$C51:$J51,MATCH(Matrix!AE$6,'Role requirements'!$C$9:$J$9,0))),"")))</f>
        <v/>
      </c>
      <c r="AF51" t="str">
        <f>IF(Matrix!AF$5="","",IF(Matrix!AF$6="","",IFERROR(T(INDEX('Role requirements'!$C51:$J51,MATCH(Matrix!AF$6,'Role requirements'!$C$9:$J$9,0))),"")))</f>
        <v/>
      </c>
    </row>
    <row r="52" spans="1:32" x14ac:dyDescent="0.2">
      <c r="A52" t="str">
        <f>Matrix!A52</f>
        <v>[Add your own – pesticides]</v>
      </c>
      <c r="H52" t="str">
        <f>IF(Matrix!H$5="","",IF(Matrix!H$6="","",IFERROR(T(INDEX('Role requirements'!$C52:$J52,MATCH(Matrix!H$6,'Role requirements'!$C$9:$J$9,0))),"")))</f>
        <v/>
      </c>
      <c r="I52" t="str">
        <f>IF(Matrix!I$5="","",IF(Matrix!I$6="","",IFERROR(T(INDEX('Role requirements'!$C52:$J52,MATCH(Matrix!I$6,'Role requirements'!$C$9:$J$9,0))),"")))</f>
        <v/>
      </c>
      <c r="J52" t="str">
        <f>IF(Matrix!J$5="","",IF(Matrix!J$6="","",IFERROR(T(INDEX('Role requirements'!$C52:$J52,MATCH(Matrix!J$6,'Role requirements'!$C$9:$J$9,0))),"")))</f>
        <v/>
      </c>
      <c r="K52" t="str">
        <f>IF(Matrix!K$5="","",IF(Matrix!K$6="","",IFERROR(T(INDEX('Role requirements'!$C52:$J52,MATCH(Matrix!K$6,'Role requirements'!$C$9:$J$9,0))),"")))</f>
        <v/>
      </c>
      <c r="L52" t="str">
        <f>IF(Matrix!L$5="","",IF(Matrix!L$6="","",IFERROR(T(INDEX('Role requirements'!$C52:$J52,MATCH(Matrix!L$6,'Role requirements'!$C$9:$J$9,0))),"")))</f>
        <v/>
      </c>
      <c r="M52" t="str">
        <f>IF(Matrix!M$5="","",IF(Matrix!M$6="","",IFERROR(T(INDEX('Role requirements'!$C52:$J52,MATCH(Matrix!M$6,'Role requirements'!$C$9:$J$9,0))),"")))</f>
        <v/>
      </c>
      <c r="N52" t="str">
        <f>IF(Matrix!N$5="","",IF(Matrix!N$6="","",IFERROR(T(INDEX('Role requirements'!$C52:$J52,MATCH(Matrix!N$6,'Role requirements'!$C$9:$J$9,0))),"")))</f>
        <v/>
      </c>
      <c r="O52" t="str">
        <f>IF(Matrix!O$5="","",IF(Matrix!O$6="","",IFERROR(T(INDEX('Role requirements'!$C52:$J52,MATCH(Matrix!O$6,'Role requirements'!$C$9:$J$9,0))),"")))</f>
        <v/>
      </c>
      <c r="P52" t="str">
        <f>IF(Matrix!P$5="","",IF(Matrix!P$6="","",IFERROR(T(INDEX('Role requirements'!$C52:$J52,MATCH(Matrix!P$6,'Role requirements'!$C$9:$J$9,0))),"")))</f>
        <v/>
      </c>
      <c r="Q52" t="str">
        <f>IF(Matrix!Q$5="","",IF(Matrix!Q$6="","",IFERROR(T(INDEX('Role requirements'!$C52:$J52,MATCH(Matrix!Q$6,'Role requirements'!$C$9:$J$9,0))),"")))</f>
        <v/>
      </c>
      <c r="R52" t="str">
        <f>IF(Matrix!R$5="","",IF(Matrix!R$6="","",IFERROR(T(INDEX('Role requirements'!$C52:$J52,MATCH(Matrix!R$6,'Role requirements'!$C$9:$J$9,0))),"")))</f>
        <v/>
      </c>
      <c r="S52" t="str">
        <f>IF(Matrix!S$5="","",IF(Matrix!S$6="","",IFERROR(T(INDEX('Role requirements'!$C52:$J52,MATCH(Matrix!S$6,'Role requirements'!$C$9:$J$9,0))),"")))</f>
        <v/>
      </c>
      <c r="T52" t="str">
        <f>IF(Matrix!T$5="","",IF(Matrix!T$6="","",IFERROR(T(INDEX('Role requirements'!$C52:$J52,MATCH(Matrix!T$6,'Role requirements'!$C$9:$J$9,0))),"")))</f>
        <v/>
      </c>
      <c r="U52" t="str">
        <f>IF(Matrix!U$5="","",IF(Matrix!U$6="","",IFERROR(T(INDEX('Role requirements'!$C52:$J52,MATCH(Matrix!U$6,'Role requirements'!$C$9:$J$9,0))),"")))</f>
        <v/>
      </c>
      <c r="V52" t="str">
        <f>IF(Matrix!V$5="","",IF(Matrix!V$6="","",IFERROR(T(INDEX('Role requirements'!$C52:$J52,MATCH(Matrix!V$6,'Role requirements'!$C$9:$J$9,0))),"")))</f>
        <v/>
      </c>
      <c r="W52" t="str">
        <f>IF(Matrix!W$5="","",IF(Matrix!W$6="","",IFERROR(T(INDEX('Role requirements'!$C52:$J52,MATCH(Matrix!W$6,'Role requirements'!$C$9:$J$9,0))),"")))</f>
        <v/>
      </c>
      <c r="X52" t="str">
        <f>IF(Matrix!X$5="","",IF(Matrix!X$6="","",IFERROR(T(INDEX('Role requirements'!$C52:$J52,MATCH(Matrix!X$6,'Role requirements'!$C$9:$J$9,0))),"")))</f>
        <v/>
      </c>
      <c r="Y52" t="str">
        <f>IF(Matrix!Y$5="","",IF(Matrix!Y$6="","",IFERROR(T(INDEX('Role requirements'!$C52:$J52,MATCH(Matrix!Y$6,'Role requirements'!$C$9:$J$9,0))),"")))</f>
        <v/>
      </c>
      <c r="Z52" t="str">
        <f>IF(Matrix!Z$5="","",IF(Matrix!Z$6="","",IFERROR(T(INDEX('Role requirements'!$C52:$J52,MATCH(Matrix!Z$6,'Role requirements'!$C$9:$J$9,0))),"")))</f>
        <v/>
      </c>
      <c r="AA52" t="str">
        <f>IF(Matrix!AA$5="","",IF(Matrix!AA$6="","",IFERROR(T(INDEX('Role requirements'!$C52:$J52,MATCH(Matrix!AA$6,'Role requirements'!$C$9:$J$9,0))),"")))</f>
        <v/>
      </c>
      <c r="AB52" t="str">
        <f>IF(Matrix!AB$5="","",IF(Matrix!AB$6="","",IFERROR(T(INDEX('Role requirements'!$C52:$J52,MATCH(Matrix!AB$6,'Role requirements'!$C$9:$J$9,0))),"")))</f>
        <v/>
      </c>
      <c r="AC52" t="str">
        <f>IF(Matrix!AC$5="","",IF(Matrix!AC$6="","",IFERROR(T(INDEX('Role requirements'!$C52:$J52,MATCH(Matrix!AC$6,'Role requirements'!$C$9:$J$9,0))),"")))</f>
        <v/>
      </c>
      <c r="AD52" t="str">
        <f>IF(Matrix!AD$5="","",IF(Matrix!AD$6="","",IFERROR(T(INDEX('Role requirements'!$C52:$J52,MATCH(Matrix!AD$6,'Role requirements'!$C$9:$J$9,0))),"")))</f>
        <v/>
      </c>
      <c r="AE52" t="str">
        <f>IF(Matrix!AE$5="","",IF(Matrix!AE$6="","",IFERROR(T(INDEX('Role requirements'!$C52:$J52,MATCH(Matrix!AE$6,'Role requirements'!$C$9:$J$9,0))),"")))</f>
        <v/>
      </c>
      <c r="AF52" t="str">
        <f>IF(Matrix!AF$5="","",IF(Matrix!AF$6="","",IFERROR(T(INDEX('Role requirements'!$C52:$J52,MATCH(Matrix!AF$6,'Role requirements'!$C$9:$J$9,0))),"")))</f>
        <v/>
      </c>
    </row>
    <row r="54" spans="1:32" x14ac:dyDescent="0.2">
      <c r="A54" t="str">
        <f>Matrix!A54</f>
        <v>CSCS card</v>
      </c>
      <c r="H54" t="str">
        <f>IF(Matrix!H$5="","",IF(Matrix!H$6="","",IFERROR(T(INDEX('Role requirements'!$C54:$J54,MATCH(Matrix!H$6,'Role requirements'!$C$9:$J$9,0))),"")))</f>
        <v/>
      </c>
      <c r="I54" t="str">
        <f>IF(Matrix!I$5="","",IF(Matrix!I$6="","",IFERROR(T(INDEX('Role requirements'!$C54:$J54,MATCH(Matrix!I$6,'Role requirements'!$C$9:$J$9,0))),"")))</f>
        <v/>
      </c>
      <c r="J54" t="str">
        <f>IF(Matrix!J$5="","",IF(Matrix!J$6="","",IFERROR(T(INDEX('Role requirements'!$C54:$J54,MATCH(Matrix!J$6,'Role requirements'!$C$9:$J$9,0))),"")))</f>
        <v/>
      </c>
      <c r="K54" t="str">
        <f>IF(Matrix!K$5="","",IF(Matrix!K$6="","",IFERROR(T(INDEX('Role requirements'!$C54:$J54,MATCH(Matrix!K$6,'Role requirements'!$C$9:$J$9,0))),"")))</f>
        <v/>
      </c>
      <c r="L54" t="str">
        <f>IF(Matrix!L$5="","",IF(Matrix!L$6="","",IFERROR(T(INDEX('Role requirements'!$C54:$J54,MATCH(Matrix!L$6,'Role requirements'!$C$9:$J$9,0))),"")))</f>
        <v/>
      </c>
      <c r="M54" t="str">
        <f>IF(Matrix!M$5="","",IF(Matrix!M$6="","",IFERROR(T(INDEX('Role requirements'!$C54:$J54,MATCH(Matrix!M$6,'Role requirements'!$C$9:$J$9,0))),"")))</f>
        <v/>
      </c>
      <c r="N54" t="str">
        <f>IF(Matrix!N$5="","",IF(Matrix!N$6="","",IFERROR(T(INDEX('Role requirements'!$C54:$J54,MATCH(Matrix!N$6,'Role requirements'!$C$9:$J$9,0))),"")))</f>
        <v/>
      </c>
      <c r="O54" t="str">
        <f>IF(Matrix!O$5="","",IF(Matrix!O$6="","",IFERROR(T(INDEX('Role requirements'!$C54:$J54,MATCH(Matrix!O$6,'Role requirements'!$C$9:$J$9,0))),"")))</f>
        <v/>
      </c>
      <c r="P54" t="str">
        <f>IF(Matrix!P$5="","",IF(Matrix!P$6="","",IFERROR(T(INDEX('Role requirements'!$C54:$J54,MATCH(Matrix!P$6,'Role requirements'!$C$9:$J$9,0))),"")))</f>
        <v/>
      </c>
      <c r="Q54" t="str">
        <f>IF(Matrix!Q$5="","",IF(Matrix!Q$6="","",IFERROR(T(INDEX('Role requirements'!$C54:$J54,MATCH(Matrix!Q$6,'Role requirements'!$C$9:$J$9,0))),"")))</f>
        <v/>
      </c>
      <c r="R54" t="str">
        <f>IF(Matrix!R$5="","",IF(Matrix!R$6="","",IFERROR(T(INDEX('Role requirements'!$C54:$J54,MATCH(Matrix!R$6,'Role requirements'!$C$9:$J$9,0))),"")))</f>
        <v/>
      </c>
      <c r="S54" t="str">
        <f>IF(Matrix!S$5="","",IF(Matrix!S$6="","",IFERROR(T(INDEX('Role requirements'!$C54:$J54,MATCH(Matrix!S$6,'Role requirements'!$C$9:$J$9,0))),"")))</f>
        <v/>
      </c>
      <c r="T54" t="str">
        <f>IF(Matrix!T$5="","",IF(Matrix!T$6="","",IFERROR(T(INDEX('Role requirements'!$C54:$J54,MATCH(Matrix!T$6,'Role requirements'!$C$9:$J$9,0))),"")))</f>
        <v/>
      </c>
      <c r="U54" t="str">
        <f>IF(Matrix!U$5="","",IF(Matrix!U$6="","",IFERROR(T(INDEX('Role requirements'!$C54:$J54,MATCH(Matrix!U$6,'Role requirements'!$C$9:$J$9,0))),"")))</f>
        <v/>
      </c>
      <c r="V54" t="str">
        <f>IF(Matrix!V$5="","",IF(Matrix!V$6="","",IFERROR(T(INDEX('Role requirements'!$C54:$J54,MATCH(Matrix!V$6,'Role requirements'!$C$9:$J$9,0))),"")))</f>
        <v/>
      </c>
      <c r="W54" t="str">
        <f>IF(Matrix!W$5="","",IF(Matrix!W$6="","",IFERROR(T(INDEX('Role requirements'!$C54:$J54,MATCH(Matrix!W$6,'Role requirements'!$C$9:$J$9,0))),"")))</f>
        <v/>
      </c>
      <c r="X54" t="str">
        <f>IF(Matrix!X$5="","",IF(Matrix!X$6="","",IFERROR(T(INDEX('Role requirements'!$C54:$J54,MATCH(Matrix!X$6,'Role requirements'!$C$9:$J$9,0))),"")))</f>
        <v/>
      </c>
      <c r="Y54" t="str">
        <f>IF(Matrix!Y$5="","",IF(Matrix!Y$6="","",IFERROR(T(INDEX('Role requirements'!$C54:$J54,MATCH(Matrix!Y$6,'Role requirements'!$C$9:$J$9,0))),"")))</f>
        <v/>
      </c>
      <c r="Z54" t="str">
        <f>IF(Matrix!Z$5="","",IF(Matrix!Z$6="","",IFERROR(T(INDEX('Role requirements'!$C54:$J54,MATCH(Matrix!Z$6,'Role requirements'!$C$9:$J$9,0))),"")))</f>
        <v/>
      </c>
      <c r="AA54" t="str">
        <f>IF(Matrix!AA$5="","",IF(Matrix!AA$6="","",IFERROR(T(INDEX('Role requirements'!$C54:$J54,MATCH(Matrix!AA$6,'Role requirements'!$C$9:$J$9,0))),"")))</f>
        <v/>
      </c>
      <c r="AB54" t="str">
        <f>IF(Matrix!AB$5="","",IF(Matrix!AB$6="","",IFERROR(T(INDEX('Role requirements'!$C54:$J54,MATCH(Matrix!AB$6,'Role requirements'!$C$9:$J$9,0))),"")))</f>
        <v/>
      </c>
      <c r="AC54" t="str">
        <f>IF(Matrix!AC$5="","",IF(Matrix!AC$6="","",IFERROR(T(INDEX('Role requirements'!$C54:$J54,MATCH(Matrix!AC$6,'Role requirements'!$C$9:$J$9,0))),"")))</f>
        <v/>
      </c>
      <c r="AD54" t="str">
        <f>IF(Matrix!AD$5="","",IF(Matrix!AD$6="","",IFERROR(T(INDEX('Role requirements'!$C54:$J54,MATCH(Matrix!AD$6,'Role requirements'!$C$9:$J$9,0))),"")))</f>
        <v/>
      </c>
      <c r="AE54" t="str">
        <f>IF(Matrix!AE$5="","",IF(Matrix!AE$6="","",IFERROR(T(INDEX('Role requirements'!$C54:$J54,MATCH(Matrix!AE$6,'Role requirements'!$C$9:$J$9,0))),"")))</f>
        <v/>
      </c>
      <c r="AF54" t="str">
        <f>IF(Matrix!AF$5="","",IF(Matrix!AF$6="","",IFERROR(T(INDEX('Role requirements'!$C54:$J54,MATCH(Matrix!AF$6,'Role requirements'!$C$9:$J$9,0))),"")))</f>
        <v/>
      </c>
    </row>
    <row r="55" spans="1:32" x14ac:dyDescent="0.2">
      <c r="A55" t="str">
        <f>Matrix!A55</f>
        <v>CSCS test (CITB HS&amp;E test)</v>
      </c>
      <c r="H55" t="str">
        <f>IF(Matrix!H$5="","",IF(Matrix!H$6="","",IFERROR(T(INDEX('Role requirements'!$C55:$J55,MATCH(Matrix!H$6,'Role requirements'!$C$9:$J$9,0))),"")))</f>
        <v/>
      </c>
      <c r="I55" t="str">
        <f>IF(Matrix!I$5="","",IF(Matrix!I$6="","",IFERROR(T(INDEX('Role requirements'!$C55:$J55,MATCH(Matrix!I$6,'Role requirements'!$C$9:$J$9,0))),"")))</f>
        <v/>
      </c>
      <c r="J55" t="str">
        <f>IF(Matrix!J$5="","",IF(Matrix!J$6="","",IFERROR(T(INDEX('Role requirements'!$C55:$J55,MATCH(Matrix!J$6,'Role requirements'!$C$9:$J$9,0))),"")))</f>
        <v/>
      </c>
      <c r="K55" t="str">
        <f>IF(Matrix!K$5="","",IF(Matrix!K$6="","",IFERROR(T(INDEX('Role requirements'!$C55:$J55,MATCH(Matrix!K$6,'Role requirements'!$C$9:$J$9,0))),"")))</f>
        <v/>
      </c>
      <c r="L55" t="str">
        <f>IF(Matrix!L$5="","",IF(Matrix!L$6="","",IFERROR(T(INDEX('Role requirements'!$C55:$J55,MATCH(Matrix!L$6,'Role requirements'!$C$9:$J$9,0))),"")))</f>
        <v/>
      </c>
      <c r="M55" t="str">
        <f>IF(Matrix!M$5="","",IF(Matrix!M$6="","",IFERROR(T(INDEX('Role requirements'!$C55:$J55,MATCH(Matrix!M$6,'Role requirements'!$C$9:$J$9,0))),"")))</f>
        <v/>
      </c>
      <c r="N55" t="str">
        <f>IF(Matrix!N$5="","",IF(Matrix!N$6="","",IFERROR(T(INDEX('Role requirements'!$C55:$J55,MATCH(Matrix!N$6,'Role requirements'!$C$9:$J$9,0))),"")))</f>
        <v/>
      </c>
      <c r="O55" t="str">
        <f>IF(Matrix!O$5="","",IF(Matrix!O$6="","",IFERROR(T(INDEX('Role requirements'!$C55:$J55,MATCH(Matrix!O$6,'Role requirements'!$C$9:$J$9,0))),"")))</f>
        <v/>
      </c>
      <c r="P55" t="str">
        <f>IF(Matrix!P$5="","",IF(Matrix!P$6="","",IFERROR(T(INDEX('Role requirements'!$C55:$J55,MATCH(Matrix!P$6,'Role requirements'!$C$9:$J$9,0))),"")))</f>
        <v/>
      </c>
      <c r="Q55" t="str">
        <f>IF(Matrix!Q$5="","",IF(Matrix!Q$6="","",IFERROR(T(INDEX('Role requirements'!$C55:$J55,MATCH(Matrix!Q$6,'Role requirements'!$C$9:$J$9,0))),"")))</f>
        <v/>
      </c>
      <c r="R55" t="str">
        <f>IF(Matrix!R$5="","",IF(Matrix!R$6="","",IFERROR(T(INDEX('Role requirements'!$C55:$J55,MATCH(Matrix!R$6,'Role requirements'!$C$9:$J$9,0))),"")))</f>
        <v/>
      </c>
      <c r="S55" t="str">
        <f>IF(Matrix!S$5="","",IF(Matrix!S$6="","",IFERROR(T(INDEX('Role requirements'!$C55:$J55,MATCH(Matrix!S$6,'Role requirements'!$C$9:$J$9,0))),"")))</f>
        <v/>
      </c>
      <c r="T55" t="str">
        <f>IF(Matrix!T$5="","",IF(Matrix!T$6="","",IFERROR(T(INDEX('Role requirements'!$C55:$J55,MATCH(Matrix!T$6,'Role requirements'!$C$9:$J$9,0))),"")))</f>
        <v/>
      </c>
      <c r="U55" t="str">
        <f>IF(Matrix!U$5="","",IF(Matrix!U$6="","",IFERROR(T(INDEX('Role requirements'!$C55:$J55,MATCH(Matrix!U$6,'Role requirements'!$C$9:$J$9,0))),"")))</f>
        <v/>
      </c>
      <c r="V55" t="str">
        <f>IF(Matrix!V$5="","",IF(Matrix!V$6="","",IFERROR(T(INDEX('Role requirements'!$C55:$J55,MATCH(Matrix!V$6,'Role requirements'!$C$9:$J$9,0))),"")))</f>
        <v/>
      </c>
      <c r="W55" t="str">
        <f>IF(Matrix!W$5="","",IF(Matrix!W$6="","",IFERROR(T(INDEX('Role requirements'!$C55:$J55,MATCH(Matrix!W$6,'Role requirements'!$C$9:$J$9,0))),"")))</f>
        <v/>
      </c>
      <c r="X55" t="str">
        <f>IF(Matrix!X$5="","",IF(Matrix!X$6="","",IFERROR(T(INDEX('Role requirements'!$C55:$J55,MATCH(Matrix!X$6,'Role requirements'!$C$9:$J$9,0))),"")))</f>
        <v/>
      </c>
      <c r="Y55" t="str">
        <f>IF(Matrix!Y$5="","",IF(Matrix!Y$6="","",IFERROR(T(INDEX('Role requirements'!$C55:$J55,MATCH(Matrix!Y$6,'Role requirements'!$C$9:$J$9,0))),"")))</f>
        <v/>
      </c>
      <c r="Z55" t="str">
        <f>IF(Matrix!Z$5="","",IF(Matrix!Z$6="","",IFERROR(T(INDEX('Role requirements'!$C55:$J55,MATCH(Matrix!Z$6,'Role requirements'!$C$9:$J$9,0))),"")))</f>
        <v/>
      </c>
      <c r="AA55" t="str">
        <f>IF(Matrix!AA$5="","",IF(Matrix!AA$6="","",IFERROR(T(INDEX('Role requirements'!$C55:$J55,MATCH(Matrix!AA$6,'Role requirements'!$C$9:$J$9,0))),"")))</f>
        <v/>
      </c>
      <c r="AB55" t="str">
        <f>IF(Matrix!AB$5="","",IF(Matrix!AB$6="","",IFERROR(T(INDEX('Role requirements'!$C55:$J55,MATCH(Matrix!AB$6,'Role requirements'!$C$9:$J$9,0))),"")))</f>
        <v/>
      </c>
      <c r="AC55" t="str">
        <f>IF(Matrix!AC$5="","",IF(Matrix!AC$6="","",IFERROR(T(INDEX('Role requirements'!$C55:$J55,MATCH(Matrix!AC$6,'Role requirements'!$C$9:$J$9,0))),"")))</f>
        <v/>
      </c>
      <c r="AD55" t="str">
        <f>IF(Matrix!AD$5="","",IF(Matrix!AD$6="","",IFERROR(T(INDEX('Role requirements'!$C55:$J55,MATCH(Matrix!AD$6,'Role requirements'!$C$9:$J$9,0))),"")))</f>
        <v/>
      </c>
      <c r="AE55" t="str">
        <f>IF(Matrix!AE$5="","",IF(Matrix!AE$6="","",IFERROR(T(INDEX('Role requirements'!$C55:$J55,MATCH(Matrix!AE$6,'Role requirements'!$C$9:$J$9,0))),"")))</f>
        <v/>
      </c>
      <c r="AF55" t="str">
        <f>IF(Matrix!AF$5="","",IF(Matrix!AF$6="","",IFERROR(T(INDEX('Role requirements'!$C55:$J55,MATCH(Matrix!AF$6,'Role requirements'!$C$9:$J$9,0))),"")))</f>
        <v/>
      </c>
    </row>
    <row r="56" spans="1:32" x14ac:dyDescent="0.2">
      <c r="A56" t="str">
        <f>Matrix!A56</f>
        <v>ROLO</v>
      </c>
      <c r="H56" t="str">
        <f>IF(Matrix!H$5="","",IF(Matrix!H$6="","",IFERROR(T(INDEX('Role requirements'!$C56:$J56,MATCH(Matrix!H$6,'Role requirements'!$C$9:$J$9,0))),"")))</f>
        <v/>
      </c>
      <c r="I56" t="str">
        <f>IF(Matrix!I$5="","",IF(Matrix!I$6="","",IFERROR(T(INDEX('Role requirements'!$C56:$J56,MATCH(Matrix!I$6,'Role requirements'!$C$9:$J$9,0))),"")))</f>
        <v/>
      </c>
      <c r="J56" t="str">
        <f>IF(Matrix!J$5="","",IF(Matrix!J$6="","",IFERROR(T(INDEX('Role requirements'!$C56:$J56,MATCH(Matrix!J$6,'Role requirements'!$C$9:$J$9,0))),"")))</f>
        <v/>
      </c>
      <c r="K56" t="str">
        <f>IF(Matrix!K$5="","",IF(Matrix!K$6="","",IFERROR(T(INDEX('Role requirements'!$C56:$J56,MATCH(Matrix!K$6,'Role requirements'!$C$9:$J$9,0))),"")))</f>
        <v/>
      </c>
      <c r="L56" t="str">
        <f>IF(Matrix!L$5="","",IF(Matrix!L$6="","",IFERROR(T(INDEX('Role requirements'!$C56:$J56,MATCH(Matrix!L$6,'Role requirements'!$C$9:$J$9,0))),"")))</f>
        <v/>
      </c>
      <c r="M56" t="str">
        <f>IF(Matrix!M$5="","",IF(Matrix!M$6="","",IFERROR(T(INDEX('Role requirements'!$C56:$J56,MATCH(Matrix!M$6,'Role requirements'!$C$9:$J$9,0))),"")))</f>
        <v/>
      </c>
      <c r="N56" t="str">
        <f>IF(Matrix!N$5="","",IF(Matrix!N$6="","",IFERROR(T(INDEX('Role requirements'!$C56:$J56,MATCH(Matrix!N$6,'Role requirements'!$C$9:$J$9,0))),"")))</f>
        <v/>
      </c>
      <c r="O56" t="str">
        <f>IF(Matrix!O$5="","",IF(Matrix!O$6="","",IFERROR(T(INDEX('Role requirements'!$C56:$J56,MATCH(Matrix!O$6,'Role requirements'!$C$9:$J$9,0))),"")))</f>
        <v/>
      </c>
      <c r="P56" t="str">
        <f>IF(Matrix!P$5="","",IF(Matrix!P$6="","",IFERROR(T(INDEX('Role requirements'!$C56:$J56,MATCH(Matrix!P$6,'Role requirements'!$C$9:$J$9,0))),"")))</f>
        <v/>
      </c>
      <c r="Q56" t="str">
        <f>IF(Matrix!Q$5="","",IF(Matrix!Q$6="","",IFERROR(T(INDEX('Role requirements'!$C56:$J56,MATCH(Matrix!Q$6,'Role requirements'!$C$9:$J$9,0))),"")))</f>
        <v/>
      </c>
      <c r="R56" t="str">
        <f>IF(Matrix!R$5="","",IF(Matrix!R$6="","",IFERROR(T(INDEX('Role requirements'!$C56:$J56,MATCH(Matrix!R$6,'Role requirements'!$C$9:$J$9,0))),"")))</f>
        <v/>
      </c>
      <c r="S56" t="str">
        <f>IF(Matrix!S$5="","",IF(Matrix!S$6="","",IFERROR(T(INDEX('Role requirements'!$C56:$J56,MATCH(Matrix!S$6,'Role requirements'!$C$9:$J$9,0))),"")))</f>
        <v/>
      </c>
      <c r="T56" t="str">
        <f>IF(Matrix!T$5="","",IF(Matrix!T$6="","",IFERROR(T(INDEX('Role requirements'!$C56:$J56,MATCH(Matrix!T$6,'Role requirements'!$C$9:$J$9,0))),"")))</f>
        <v/>
      </c>
      <c r="U56" t="str">
        <f>IF(Matrix!U$5="","",IF(Matrix!U$6="","",IFERROR(T(INDEX('Role requirements'!$C56:$J56,MATCH(Matrix!U$6,'Role requirements'!$C$9:$J$9,0))),"")))</f>
        <v/>
      </c>
      <c r="V56" t="str">
        <f>IF(Matrix!V$5="","",IF(Matrix!V$6="","",IFERROR(T(INDEX('Role requirements'!$C56:$J56,MATCH(Matrix!V$6,'Role requirements'!$C$9:$J$9,0))),"")))</f>
        <v/>
      </c>
      <c r="W56" t="str">
        <f>IF(Matrix!W$5="","",IF(Matrix!W$6="","",IFERROR(T(INDEX('Role requirements'!$C56:$J56,MATCH(Matrix!W$6,'Role requirements'!$C$9:$J$9,0))),"")))</f>
        <v/>
      </c>
      <c r="X56" t="str">
        <f>IF(Matrix!X$5="","",IF(Matrix!X$6="","",IFERROR(T(INDEX('Role requirements'!$C56:$J56,MATCH(Matrix!X$6,'Role requirements'!$C$9:$J$9,0))),"")))</f>
        <v/>
      </c>
      <c r="Y56" t="str">
        <f>IF(Matrix!Y$5="","",IF(Matrix!Y$6="","",IFERROR(T(INDEX('Role requirements'!$C56:$J56,MATCH(Matrix!Y$6,'Role requirements'!$C$9:$J$9,0))),"")))</f>
        <v/>
      </c>
      <c r="Z56" t="str">
        <f>IF(Matrix!Z$5="","",IF(Matrix!Z$6="","",IFERROR(T(INDEX('Role requirements'!$C56:$J56,MATCH(Matrix!Z$6,'Role requirements'!$C$9:$J$9,0))),"")))</f>
        <v/>
      </c>
      <c r="AA56" t="str">
        <f>IF(Matrix!AA$5="","",IF(Matrix!AA$6="","",IFERROR(T(INDEX('Role requirements'!$C56:$J56,MATCH(Matrix!AA$6,'Role requirements'!$C$9:$J$9,0))),"")))</f>
        <v/>
      </c>
      <c r="AB56" t="str">
        <f>IF(Matrix!AB$5="","",IF(Matrix!AB$6="","",IFERROR(T(INDEX('Role requirements'!$C56:$J56,MATCH(Matrix!AB$6,'Role requirements'!$C$9:$J$9,0))),"")))</f>
        <v/>
      </c>
      <c r="AC56" t="str">
        <f>IF(Matrix!AC$5="","",IF(Matrix!AC$6="","",IFERROR(T(INDEX('Role requirements'!$C56:$J56,MATCH(Matrix!AC$6,'Role requirements'!$C$9:$J$9,0))),"")))</f>
        <v/>
      </c>
      <c r="AD56" t="str">
        <f>IF(Matrix!AD$5="","",IF(Matrix!AD$6="","",IFERROR(T(INDEX('Role requirements'!$C56:$J56,MATCH(Matrix!AD$6,'Role requirements'!$C$9:$J$9,0))),"")))</f>
        <v/>
      </c>
      <c r="AE56" t="str">
        <f>IF(Matrix!AE$5="","",IF(Matrix!AE$6="","",IFERROR(T(INDEX('Role requirements'!$C56:$J56,MATCH(Matrix!AE$6,'Role requirements'!$C$9:$J$9,0))),"")))</f>
        <v/>
      </c>
      <c r="AF56" t="str">
        <f>IF(Matrix!AF$5="","",IF(Matrix!AF$6="","",IFERROR(T(INDEX('Role requirements'!$C56:$J56,MATCH(Matrix!AF$6,'Role requirements'!$C$9:$J$9,0))),"")))</f>
        <v/>
      </c>
    </row>
    <row r="57" spans="1:32" x14ac:dyDescent="0.2">
      <c r="A57" t="str">
        <f>Matrix!A57</f>
        <v>DBS check</v>
      </c>
      <c r="H57" t="str">
        <f>IF(Matrix!H$5="","",IF(Matrix!H$6="","",IFERROR(T(INDEX('Role requirements'!$C57:$J57,MATCH(Matrix!H$6,'Role requirements'!$C$9:$J$9,0))),"")))</f>
        <v/>
      </c>
      <c r="I57" t="str">
        <f>IF(Matrix!I$5="","",IF(Matrix!I$6="","",IFERROR(T(INDEX('Role requirements'!$C57:$J57,MATCH(Matrix!I$6,'Role requirements'!$C$9:$J$9,0))),"")))</f>
        <v/>
      </c>
      <c r="J57" t="str">
        <f>IF(Matrix!J$5="","",IF(Matrix!J$6="","",IFERROR(T(INDEX('Role requirements'!$C57:$J57,MATCH(Matrix!J$6,'Role requirements'!$C$9:$J$9,0))),"")))</f>
        <v/>
      </c>
      <c r="K57" t="str">
        <f>IF(Matrix!K$5="","",IF(Matrix!K$6="","",IFERROR(T(INDEX('Role requirements'!$C57:$J57,MATCH(Matrix!K$6,'Role requirements'!$C$9:$J$9,0))),"")))</f>
        <v/>
      </c>
      <c r="L57" t="str">
        <f>IF(Matrix!L$5="","",IF(Matrix!L$6="","",IFERROR(T(INDEX('Role requirements'!$C57:$J57,MATCH(Matrix!L$6,'Role requirements'!$C$9:$J$9,0))),"")))</f>
        <v/>
      </c>
      <c r="M57" t="str">
        <f>IF(Matrix!M$5="","",IF(Matrix!M$6="","",IFERROR(T(INDEX('Role requirements'!$C57:$J57,MATCH(Matrix!M$6,'Role requirements'!$C$9:$J$9,0))),"")))</f>
        <v/>
      </c>
      <c r="N57" t="str">
        <f>IF(Matrix!N$5="","",IF(Matrix!N$6="","",IFERROR(T(INDEX('Role requirements'!$C57:$J57,MATCH(Matrix!N$6,'Role requirements'!$C$9:$J$9,0))),"")))</f>
        <v/>
      </c>
      <c r="O57" t="str">
        <f>IF(Matrix!O$5="","",IF(Matrix!O$6="","",IFERROR(T(INDEX('Role requirements'!$C57:$J57,MATCH(Matrix!O$6,'Role requirements'!$C$9:$J$9,0))),"")))</f>
        <v/>
      </c>
      <c r="P57" t="str">
        <f>IF(Matrix!P$5="","",IF(Matrix!P$6="","",IFERROR(T(INDEX('Role requirements'!$C57:$J57,MATCH(Matrix!P$6,'Role requirements'!$C$9:$J$9,0))),"")))</f>
        <v/>
      </c>
      <c r="Q57" t="str">
        <f>IF(Matrix!Q$5="","",IF(Matrix!Q$6="","",IFERROR(T(INDEX('Role requirements'!$C57:$J57,MATCH(Matrix!Q$6,'Role requirements'!$C$9:$J$9,0))),"")))</f>
        <v/>
      </c>
      <c r="R57" t="str">
        <f>IF(Matrix!R$5="","",IF(Matrix!R$6="","",IFERROR(T(INDEX('Role requirements'!$C57:$J57,MATCH(Matrix!R$6,'Role requirements'!$C$9:$J$9,0))),"")))</f>
        <v/>
      </c>
      <c r="S57" t="str">
        <f>IF(Matrix!S$5="","",IF(Matrix!S$6="","",IFERROR(T(INDEX('Role requirements'!$C57:$J57,MATCH(Matrix!S$6,'Role requirements'!$C$9:$J$9,0))),"")))</f>
        <v/>
      </c>
      <c r="T57" t="str">
        <f>IF(Matrix!T$5="","",IF(Matrix!T$6="","",IFERROR(T(INDEX('Role requirements'!$C57:$J57,MATCH(Matrix!T$6,'Role requirements'!$C$9:$J$9,0))),"")))</f>
        <v/>
      </c>
      <c r="U57" t="str">
        <f>IF(Matrix!U$5="","",IF(Matrix!U$6="","",IFERROR(T(INDEX('Role requirements'!$C57:$J57,MATCH(Matrix!U$6,'Role requirements'!$C$9:$J$9,0))),"")))</f>
        <v/>
      </c>
      <c r="V57" t="str">
        <f>IF(Matrix!V$5="","",IF(Matrix!V$6="","",IFERROR(T(INDEX('Role requirements'!$C57:$J57,MATCH(Matrix!V$6,'Role requirements'!$C$9:$J$9,0))),"")))</f>
        <v/>
      </c>
      <c r="W57" t="str">
        <f>IF(Matrix!W$5="","",IF(Matrix!W$6="","",IFERROR(T(INDEX('Role requirements'!$C57:$J57,MATCH(Matrix!W$6,'Role requirements'!$C$9:$J$9,0))),"")))</f>
        <v/>
      </c>
      <c r="X57" t="str">
        <f>IF(Matrix!X$5="","",IF(Matrix!X$6="","",IFERROR(T(INDEX('Role requirements'!$C57:$J57,MATCH(Matrix!X$6,'Role requirements'!$C$9:$J$9,0))),"")))</f>
        <v/>
      </c>
      <c r="Y57" t="str">
        <f>IF(Matrix!Y$5="","",IF(Matrix!Y$6="","",IFERROR(T(INDEX('Role requirements'!$C57:$J57,MATCH(Matrix!Y$6,'Role requirements'!$C$9:$J$9,0))),"")))</f>
        <v/>
      </c>
      <c r="Z57" t="str">
        <f>IF(Matrix!Z$5="","",IF(Matrix!Z$6="","",IFERROR(T(INDEX('Role requirements'!$C57:$J57,MATCH(Matrix!Z$6,'Role requirements'!$C$9:$J$9,0))),"")))</f>
        <v/>
      </c>
      <c r="AA57" t="str">
        <f>IF(Matrix!AA$5="","",IF(Matrix!AA$6="","",IFERROR(T(INDEX('Role requirements'!$C57:$J57,MATCH(Matrix!AA$6,'Role requirements'!$C$9:$J$9,0))),"")))</f>
        <v/>
      </c>
      <c r="AB57" t="str">
        <f>IF(Matrix!AB$5="","",IF(Matrix!AB$6="","",IFERROR(T(INDEX('Role requirements'!$C57:$J57,MATCH(Matrix!AB$6,'Role requirements'!$C$9:$J$9,0))),"")))</f>
        <v/>
      </c>
      <c r="AC57" t="str">
        <f>IF(Matrix!AC$5="","",IF(Matrix!AC$6="","",IFERROR(T(INDEX('Role requirements'!$C57:$J57,MATCH(Matrix!AC$6,'Role requirements'!$C$9:$J$9,0))),"")))</f>
        <v/>
      </c>
      <c r="AD57" t="str">
        <f>IF(Matrix!AD$5="","",IF(Matrix!AD$6="","",IFERROR(T(INDEX('Role requirements'!$C57:$J57,MATCH(Matrix!AD$6,'Role requirements'!$C$9:$J$9,0))),"")))</f>
        <v/>
      </c>
      <c r="AE57" t="str">
        <f>IF(Matrix!AE$5="","",IF(Matrix!AE$6="","",IFERROR(T(INDEX('Role requirements'!$C57:$J57,MATCH(Matrix!AE$6,'Role requirements'!$C$9:$J$9,0))),"")))</f>
        <v/>
      </c>
      <c r="AF57" t="str">
        <f>IF(Matrix!AF$5="","",IF(Matrix!AF$6="","",IFERROR(T(INDEX('Role requirements'!$C57:$J57,MATCH(Matrix!AF$6,'Role requirements'!$C$9:$J$9,0))),"")))</f>
        <v/>
      </c>
    </row>
    <row r="58" spans="1:32" x14ac:dyDescent="0.2">
      <c r="A58" t="str">
        <f>Matrix!A58</f>
        <v>Manual handling</v>
      </c>
      <c r="H58" t="str">
        <f>IF(Matrix!H$5="","",IF(Matrix!H$6="","",IFERROR(T(INDEX('Role requirements'!$C58:$J58,MATCH(Matrix!H$6,'Role requirements'!$C$9:$J$9,0))),"")))</f>
        <v>Recommended</v>
      </c>
      <c r="I58" t="str">
        <f>IF(Matrix!I$5="","",IF(Matrix!I$6="","",IFERROR(T(INDEX('Role requirements'!$C58:$J58,MATCH(Matrix!I$6,'Role requirements'!$C$9:$J$9,0))),"")))</f>
        <v/>
      </c>
      <c r="J58" t="str">
        <f>IF(Matrix!J$5="","",IF(Matrix!J$6="","",IFERROR(T(INDEX('Role requirements'!$C58:$J58,MATCH(Matrix!J$6,'Role requirements'!$C$9:$J$9,0))),"")))</f>
        <v/>
      </c>
      <c r="K58" t="str">
        <f>IF(Matrix!K$5="","",IF(Matrix!K$6="","",IFERROR(T(INDEX('Role requirements'!$C58:$J58,MATCH(Matrix!K$6,'Role requirements'!$C$9:$J$9,0))),"")))</f>
        <v/>
      </c>
      <c r="L58" t="str">
        <f>IF(Matrix!L$5="","",IF(Matrix!L$6="","",IFERROR(T(INDEX('Role requirements'!$C58:$J58,MATCH(Matrix!L$6,'Role requirements'!$C$9:$J$9,0))),"")))</f>
        <v/>
      </c>
      <c r="M58" t="str">
        <f>IF(Matrix!M$5="","",IF(Matrix!M$6="","",IFERROR(T(INDEX('Role requirements'!$C58:$J58,MATCH(Matrix!M$6,'Role requirements'!$C$9:$J$9,0))),"")))</f>
        <v/>
      </c>
      <c r="N58" t="str">
        <f>IF(Matrix!N$5="","",IF(Matrix!N$6="","",IFERROR(T(INDEX('Role requirements'!$C58:$J58,MATCH(Matrix!N$6,'Role requirements'!$C$9:$J$9,0))),"")))</f>
        <v/>
      </c>
      <c r="O58" t="str">
        <f>IF(Matrix!O$5="","",IF(Matrix!O$6="","",IFERROR(T(INDEX('Role requirements'!$C58:$J58,MATCH(Matrix!O$6,'Role requirements'!$C$9:$J$9,0))),"")))</f>
        <v/>
      </c>
      <c r="P58" t="str">
        <f>IF(Matrix!P$5="","",IF(Matrix!P$6="","",IFERROR(T(INDEX('Role requirements'!$C58:$J58,MATCH(Matrix!P$6,'Role requirements'!$C$9:$J$9,0))),"")))</f>
        <v/>
      </c>
      <c r="Q58" t="str">
        <f>IF(Matrix!Q$5="","",IF(Matrix!Q$6="","",IFERROR(T(INDEX('Role requirements'!$C58:$J58,MATCH(Matrix!Q$6,'Role requirements'!$C$9:$J$9,0))),"")))</f>
        <v/>
      </c>
      <c r="R58" t="str">
        <f>IF(Matrix!R$5="","",IF(Matrix!R$6="","",IFERROR(T(INDEX('Role requirements'!$C58:$J58,MATCH(Matrix!R$6,'Role requirements'!$C$9:$J$9,0))),"")))</f>
        <v/>
      </c>
      <c r="S58" t="str">
        <f>IF(Matrix!S$5="","",IF(Matrix!S$6="","",IFERROR(T(INDEX('Role requirements'!$C58:$J58,MATCH(Matrix!S$6,'Role requirements'!$C$9:$J$9,0))),"")))</f>
        <v/>
      </c>
      <c r="T58" t="str">
        <f>IF(Matrix!T$5="","",IF(Matrix!T$6="","",IFERROR(T(INDEX('Role requirements'!$C58:$J58,MATCH(Matrix!T$6,'Role requirements'!$C$9:$J$9,0))),"")))</f>
        <v/>
      </c>
      <c r="U58" t="str">
        <f>IF(Matrix!U$5="","",IF(Matrix!U$6="","",IFERROR(T(INDEX('Role requirements'!$C58:$J58,MATCH(Matrix!U$6,'Role requirements'!$C$9:$J$9,0))),"")))</f>
        <v/>
      </c>
      <c r="V58" t="str">
        <f>IF(Matrix!V$5="","",IF(Matrix!V$6="","",IFERROR(T(INDEX('Role requirements'!$C58:$J58,MATCH(Matrix!V$6,'Role requirements'!$C$9:$J$9,0))),"")))</f>
        <v/>
      </c>
      <c r="W58" t="str">
        <f>IF(Matrix!W$5="","",IF(Matrix!W$6="","",IFERROR(T(INDEX('Role requirements'!$C58:$J58,MATCH(Matrix!W$6,'Role requirements'!$C$9:$J$9,0))),"")))</f>
        <v/>
      </c>
      <c r="X58" t="str">
        <f>IF(Matrix!X$5="","",IF(Matrix!X$6="","",IFERROR(T(INDEX('Role requirements'!$C58:$J58,MATCH(Matrix!X$6,'Role requirements'!$C$9:$J$9,0))),"")))</f>
        <v/>
      </c>
      <c r="Y58" t="str">
        <f>IF(Matrix!Y$5="","",IF(Matrix!Y$6="","",IFERROR(T(INDEX('Role requirements'!$C58:$J58,MATCH(Matrix!Y$6,'Role requirements'!$C$9:$J$9,0))),"")))</f>
        <v/>
      </c>
      <c r="Z58" t="str">
        <f>IF(Matrix!Z$5="","",IF(Matrix!Z$6="","",IFERROR(T(INDEX('Role requirements'!$C58:$J58,MATCH(Matrix!Z$6,'Role requirements'!$C$9:$J$9,0))),"")))</f>
        <v/>
      </c>
      <c r="AA58" t="str">
        <f>IF(Matrix!AA$5="","",IF(Matrix!AA$6="","",IFERROR(T(INDEX('Role requirements'!$C58:$J58,MATCH(Matrix!AA$6,'Role requirements'!$C$9:$J$9,0))),"")))</f>
        <v/>
      </c>
      <c r="AB58" t="str">
        <f>IF(Matrix!AB$5="","",IF(Matrix!AB$6="","",IFERROR(T(INDEX('Role requirements'!$C58:$J58,MATCH(Matrix!AB$6,'Role requirements'!$C$9:$J$9,0))),"")))</f>
        <v/>
      </c>
      <c r="AC58" t="str">
        <f>IF(Matrix!AC$5="","",IF(Matrix!AC$6="","",IFERROR(T(INDEX('Role requirements'!$C58:$J58,MATCH(Matrix!AC$6,'Role requirements'!$C$9:$J$9,0))),"")))</f>
        <v/>
      </c>
      <c r="AD58" t="str">
        <f>IF(Matrix!AD$5="","",IF(Matrix!AD$6="","",IFERROR(T(INDEX('Role requirements'!$C58:$J58,MATCH(Matrix!AD$6,'Role requirements'!$C$9:$J$9,0))),"")))</f>
        <v/>
      </c>
      <c r="AE58" t="str">
        <f>IF(Matrix!AE$5="","",IF(Matrix!AE$6="","",IFERROR(T(INDEX('Role requirements'!$C58:$J58,MATCH(Matrix!AE$6,'Role requirements'!$C$9:$J$9,0))),"")))</f>
        <v/>
      </c>
      <c r="AF58" t="str">
        <f>IF(Matrix!AF$5="","",IF(Matrix!AF$6="","",IFERROR(T(INDEX('Role requirements'!$C58:$J58,MATCH(Matrix!AF$6,'Role requirements'!$C$9:$J$9,0))),"")))</f>
        <v/>
      </c>
    </row>
    <row r="59" spans="1:32" x14ac:dyDescent="0.2">
      <c r="A59" t="str">
        <f>Matrix!A59</f>
        <v>[Add your own – construction site and general]</v>
      </c>
      <c r="H59" t="str">
        <f>IF(Matrix!H$5="","",IF(Matrix!H$6="","",IFERROR(T(INDEX('Role requirements'!$C59:$J59,MATCH(Matrix!H$6,'Role requirements'!$C$9:$J$9,0))),"")))</f>
        <v/>
      </c>
      <c r="I59" t="str">
        <f>IF(Matrix!I$5="","",IF(Matrix!I$6="","",IFERROR(T(INDEX('Role requirements'!$C59:$J59,MATCH(Matrix!I$6,'Role requirements'!$C$9:$J$9,0))),"")))</f>
        <v/>
      </c>
      <c r="J59" t="str">
        <f>IF(Matrix!J$5="","",IF(Matrix!J$6="","",IFERROR(T(INDEX('Role requirements'!$C59:$J59,MATCH(Matrix!J$6,'Role requirements'!$C$9:$J$9,0))),"")))</f>
        <v/>
      </c>
      <c r="K59" t="str">
        <f>IF(Matrix!K$5="","",IF(Matrix!K$6="","",IFERROR(T(INDEX('Role requirements'!$C59:$J59,MATCH(Matrix!K$6,'Role requirements'!$C$9:$J$9,0))),"")))</f>
        <v/>
      </c>
      <c r="L59" t="str">
        <f>IF(Matrix!L$5="","",IF(Matrix!L$6="","",IFERROR(T(INDEX('Role requirements'!$C59:$J59,MATCH(Matrix!L$6,'Role requirements'!$C$9:$J$9,0))),"")))</f>
        <v/>
      </c>
      <c r="M59" t="str">
        <f>IF(Matrix!M$5="","",IF(Matrix!M$6="","",IFERROR(T(INDEX('Role requirements'!$C59:$J59,MATCH(Matrix!M$6,'Role requirements'!$C$9:$J$9,0))),"")))</f>
        <v/>
      </c>
      <c r="N59" t="str">
        <f>IF(Matrix!N$5="","",IF(Matrix!N$6="","",IFERROR(T(INDEX('Role requirements'!$C59:$J59,MATCH(Matrix!N$6,'Role requirements'!$C$9:$J$9,0))),"")))</f>
        <v/>
      </c>
      <c r="O59" t="str">
        <f>IF(Matrix!O$5="","",IF(Matrix!O$6="","",IFERROR(T(INDEX('Role requirements'!$C59:$J59,MATCH(Matrix!O$6,'Role requirements'!$C$9:$J$9,0))),"")))</f>
        <v/>
      </c>
      <c r="P59" t="str">
        <f>IF(Matrix!P$5="","",IF(Matrix!P$6="","",IFERROR(T(INDEX('Role requirements'!$C59:$J59,MATCH(Matrix!P$6,'Role requirements'!$C$9:$J$9,0))),"")))</f>
        <v/>
      </c>
      <c r="Q59" t="str">
        <f>IF(Matrix!Q$5="","",IF(Matrix!Q$6="","",IFERROR(T(INDEX('Role requirements'!$C59:$J59,MATCH(Matrix!Q$6,'Role requirements'!$C$9:$J$9,0))),"")))</f>
        <v/>
      </c>
      <c r="R59" t="str">
        <f>IF(Matrix!R$5="","",IF(Matrix!R$6="","",IFERROR(T(INDEX('Role requirements'!$C59:$J59,MATCH(Matrix!R$6,'Role requirements'!$C$9:$J$9,0))),"")))</f>
        <v/>
      </c>
      <c r="S59" t="str">
        <f>IF(Matrix!S$5="","",IF(Matrix!S$6="","",IFERROR(T(INDEX('Role requirements'!$C59:$J59,MATCH(Matrix!S$6,'Role requirements'!$C$9:$J$9,0))),"")))</f>
        <v/>
      </c>
      <c r="T59" t="str">
        <f>IF(Matrix!T$5="","",IF(Matrix!T$6="","",IFERROR(T(INDEX('Role requirements'!$C59:$J59,MATCH(Matrix!T$6,'Role requirements'!$C$9:$J$9,0))),"")))</f>
        <v/>
      </c>
      <c r="U59" t="str">
        <f>IF(Matrix!U$5="","",IF(Matrix!U$6="","",IFERROR(T(INDEX('Role requirements'!$C59:$J59,MATCH(Matrix!U$6,'Role requirements'!$C$9:$J$9,0))),"")))</f>
        <v/>
      </c>
      <c r="V59" t="str">
        <f>IF(Matrix!V$5="","",IF(Matrix!V$6="","",IFERROR(T(INDEX('Role requirements'!$C59:$J59,MATCH(Matrix!V$6,'Role requirements'!$C$9:$J$9,0))),"")))</f>
        <v/>
      </c>
      <c r="W59" t="str">
        <f>IF(Matrix!W$5="","",IF(Matrix!W$6="","",IFERROR(T(INDEX('Role requirements'!$C59:$J59,MATCH(Matrix!W$6,'Role requirements'!$C$9:$J$9,0))),"")))</f>
        <v/>
      </c>
      <c r="X59" t="str">
        <f>IF(Matrix!X$5="","",IF(Matrix!X$6="","",IFERROR(T(INDEX('Role requirements'!$C59:$J59,MATCH(Matrix!X$6,'Role requirements'!$C$9:$J$9,0))),"")))</f>
        <v/>
      </c>
      <c r="Y59" t="str">
        <f>IF(Matrix!Y$5="","",IF(Matrix!Y$6="","",IFERROR(T(INDEX('Role requirements'!$C59:$J59,MATCH(Matrix!Y$6,'Role requirements'!$C$9:$J$9,0))),"")))</f>
        <v/>
      </c>
      <c r="Z59" t="str">
        <f>IF(Matrix!Z$5="","",IF(Matrix!Z$6="","",IFERROR(T(INDEX('Role requirements'!$C59:$J59,MATCH(Matrix!Z$6,'Role requirements'!$C$9:$J$9,0))),"")))</f>
        <v/>
      </c>
      <c r="AA59" t="str">
        <f>IF(Matrix!AA$5="","",IF(Matrix!AA$6="","",IFERROR(T(INDEX('Role requirements'!$C59:$J59,MATCH(Matrix!AA$6,'Role requirements'!$C$9:$J$9,0))),"")))</f>
        <v/>
      </c>
      <c r="AB59" t="str">
        <f>IF(Matrix!AB$5="","",IF(Matrix!AB$6="","",IFERROR(T(INDEX('Role requirements'!$C59:$J59,MATCH(Matrix!AB$6,'Role requirements'!$C$9:$J$9,0))),"")))</f>
        <v/>
      </c>
      <c r="AC59" t="str">
        <f>IF(Matrix!AC$5="","",IF(Matrix!AC$6="","",IFERROR(T(INDEX('Role requirements'!$C59:$J59,MATCH(Matrix!AC$6,'Role requirements'!$C$9:$J$9,0))),"")))</f>
        <v/>
      </c>
      <c r="AD59" t="str">
        <f>IF(Matrix!AD$5="","",IF(Matrix!AD$6="","",IFERROR(T(INDEX('Role requirements'!$C59:$J59,MATCH(Matrix!AD$6,'Role requirements'!$C$9:$J$9,0))),"")))</f>
        <v/>
      </c>
      <c r="AE59" t="str">
        <f>IF(Matrix!AE$5="","",IF(Matrix!AE$6="","",IFERROR(T(INDEX('Role requirements'!$C59:$J59,MATCH(Matrix!AE$6,'Role requirements'!$C$9:$J$9,0))),"")))</f>
        <v/>
      </c>
      <c r="AF59" t="str">
        <f>IF(Matrix!AF$5="","",IF(Matrix!AF$6="","",IFERROR(T(INDEX('Role requirements'!$C59:$J59,MATCH(Matrix!AF$6,'Role requirements'!$C$9:$J$9,0))),"")))</f>
        <v/>
      </c>
    </row>
    <row r="61" spans="1:32" x14ac:dyDescent="0.2">
      <c r="A61" t="str">
        <f>Matrix!A61</f>
        <v>LOLER examiner (climbing and rigging kit)</v>
      </c>
      <c r="H61" t="str">
        <f>IF(Matrix!H$5="","",IF(Matrix!H$6="","",IFERROR(T(INDEX('Role requirements'!$C61:$J61,MATCH(Matrix!H$6,'Role requirements'!$C$9:$J$9,0))),"")))</f>
        <v/>
      </c>
      <c r="I61" t="str">
        <f>IF(Matrix!I$5="","",IF(Matrix!I$6="","",IFERROR(T(INDEX('Role requirements'!$C61:$J61,MATCH(Matrix!I$6,'Role requirements'!$C$9:$J$9,0))),"")))</f>
        <v/>
      </c>
      <c r="J61" t="str">
        <f>IF(Matrix!J$5="","",IF(Matrix!J$6="","",IFERROR(T(INDEX('Role requirements'!$C61:$J61,MATCH(Matrix!J$6,'Role requirements'!$C$9:$J$9,0))),"")))</f>
        <v/>
      </c>
      <c r="K61" t="str">
        <f>IF(Matrix!K$5="","",IF(Matrix!K$6="","",IFERROR(T(INDEX('Role requirements'!$C61:$J61,MATCH(Matrix!K$6,'Role requirements'!$C$9:$J$9,0))),"")))</f>
        <v/>
      </c>
      <c r="L61" t="str">
        <f>IF(Matrix!L$5="","",IF(Matrix!L$6="","",IFERROR(T(INDEX('Role requirements'!$C61:$J61,MATCH(Matrix!L$6,'Role requirements'!$C$9:$J$9,0))),"")))</f>
        <v/>
      </c>
      <c r="M61" t="str">
        <f>IF(Matrix!M$5="","",IF(Matrix!M$6="","",IFERROR(T(INDEX('Role requirements'!$C61:$J61,MATCH(Matrix!M$6,'Role requirements'!$C$9:$J$9,0))),"")))</f>
        <v/>
      </c>
      <c r="N61" t="str">
        <f>IF(Matrix!N$5="","",IF(Matrix!N$6="","",IFERROR(T(INDEX('Role requirements'!$C61:$J61,MATCH(Matrix!N$6,'Role requirements'!$C$9:$J$9,0))),"")))</f>
        <v/>
      </c>
      <c r="O61" t="str">
        <f>IF(Matrix!O$5="","",IF(Matrix!O$6="","",IFERROR(T(INDEX('Role requirements'!$C61:$J61,MATCH(Matrix!O$6,'Role requirements'!$C$9:$J$9,0))),"")))</f>
        <v/>
      </c>
      <c r="P61" t="str">
        <f>IF(Matrix!P$5="","",IF(Matrix!P$6="","",IFERROR(T(INDEX('Role requirements'!$C61:$J61,MATCH(Matrix!P$6,'Role requirements'!$C$9:$J$9,0))),"")))</f>
        <v/>
      </c>
      <c r="Q61" t="str">
        <f>IF(Matrix!Q$5="","",IF(Matrix!Q$6="","",IFERROR(T(INDEX('Role requirements'!$C61:$J61,MATCH(Matrix!Q$6,'Role requirements'!$C$9:$J$9,0))),"")))</f>
        <v/>
      </c>
      <c r="R61" t="str">
        <f>IF(Matrix!R$5="","",IF(Matrix!R$6="","",IFERROR(T(INDEX('Role requirements'!$C61:$J61,MATCH(Matrix!R$6,'Role requirements'!$C$9:$J$9,0))),"")))</f>
        <v/>
      </c>
      <c r="S61" t="str">
        <f>IF(Matrix!S$5="","",IF(Matrix!S$6="","",IFERROR(T(INDEX('Role requirements'!$C61:$J61,MATCH(Matrix!S$6,'Role requirements'!$C$9:$J$9,0))),"")))</f>
        <v/>
      </c>
      <c r="T61" t="str">
        <f>IF(Matrix!T$5="","",IF(Matrix!T$6="","",IFERROR(T(INDEX('Role requirements'!$C61:$J61,MATCH(Matrix!T$6,'Role requirements'!$C$9:$J$9,0))),"")))</f>
        <v/>
      </c>
      <c r="U61" t="str">
        <f>IF(Matrix!U$5="","",IF(Matrix!U$6="","",IFERROR(T(INDEX('Role requirements'!$C61:$J61,MATCH(Matrix!U$6,'Role requirements'!$C$9:$J$9,0))),"")))</f>
        <v/>
      </c>
      <c r="V61" t="str">
        <f>IF(Matrix!V$5="","",IF(Matrix!V$6="","",IFERROR(T(INDEX('Role requirements'!$C61:$J61,MATCH(Matrix!V$6,'Role requirements'!$C$9:$J$9,0))),"")))</f>
        <v/>
      </c>
      <c r="W61" t="str">
        <f>IF(Matrix!W$5="","",IF(Matrix!W$6="","",IFERROR(T(INDEX('Role requirements'!$C61:$J61,MATCH(Matrix!W$6,'Role requirements'!$C$9:$J$9,0))),"")))</f>
        <v/>
      </c>
      <c r="X61" t="str">
        <f>IF(Matrix!X$5="","",IF(Matrix!X$6="","",IFERROR(T(INDEX('Role requirements'!$C61:$J61,MATCH(Matrix!X$6,'Role requirements'!$C$9:$J$9,0))),"")))</f>
        <v/>
      </c>
      <c r="Y61" t="str">
        <f>IF(Matrix!Y$5="","",IF(Matrix!Y$6="","",IFERROR(T(INDEX('Role requirements'!$C61:$J61,MATCH(Matrix!Y$6,'Role requirements'!$C$9:$J$9,0))),"")))</f>
        <v/>
      </c>
      <c r="Z61" t="str">
        <f>IF(Matrix!Z$5="","",IF(Matrix!Z$6="","",IFERROR(T(INDEX('Role requirements'!$C61:$J61,MATCH(Matrix!Z$6,'Role requirements'!$C$9:$J$9,0))),"")))</f>
        <v/>
      </c>
      <c r="AA61" t="str">
        <f>IF(Matrix!AA$5="","",IF(Matrix!AA$6="","",IFERROR(T(INDEX('Role requirements'!$C61:$J61,MATCH(Matrix!AA$6,'Role requirements'!$C$9:$J$9,0))),"")))</f>
        <v/>
      </c>
      <c r="AB61" t="str">
        <f>IF(Matrix!AB$5="","",IF(Matrix!AB$6="","",IFERROR(T(INDEX('Role requirements'!$C61:$J61,MATCH(Matrix!AB$6,'Role requirements'!$C$9:$J$9,0))),"")))</f>
        <v/>
      </c>
      <c r="AC61" t="str">
        <f>IF(Matrix!AC$5="","",IF(Matrix!AC$6="","",IFERROR(T(INDEX('Role requirements'!$C61:$J61,MATCH(Matrix!AC$6,'Role requirements'!$C$9:$J$9,0))),"")))</f>
        <v/>
      </c>
      <c r="AD61" t="str">
        <f>IF(Matrix!AD$5="","",IF(Matrix!AD$6="","",IFERROR(T(INDEX('Role requirements'!$C61:$J61,MATCH(Matrix!AD$6,'Role requirements'!$C$9:$J$9,0))),"")))</f>
        <v/>
      </c>
      <c r="AE61" t="str">
        <f>IF(Matrix!AE$5="","",IF(Matrix!AE$6="","",IFERROR(T(INDEX('Role requirements'!$C61:$J61,MATCH(Matrix!AE$6,'Role requirements'!$C$9:$J$9,0))),"")))</f>
        <v/>
      </c>
      <c r="AF61" t="str">
        <f>IF(Matrix!AF$5="","",IF(Matrix!AF$6="","",IFERROR(T(INDEX('Role requirements'!$C61:$J61,MATCH(Matrix!AF$6,'Role requirements'!$C$9:$J$9,0))),"")))</f>
        <v/>
      </c>
    </row>
    <row r="62" spans="1:32" x14ac:dyDescent="0.2">
      <c r="A62" t="str">
        <f>Matrix!A62</f>
        <v>Tree inspection</v>
      </c>
      <c r="H62" t="str">
        <f>IF(Matrix!H$5="","",IF(Matrix!H$6="","",IFERROR(T(INDEX('Role requirements'!$C62:$J62,MATCH(Matrix!H$6,'Role requirements'!$C$9:$J$9,0))),"")))</f>
        <v/>
      </c>
      <c r="I62" t="str">
        <f>IF(Matrix!I$5="","",IF(Matrix!I$6="","",IFERROR(T(INDEX('Role requirements'!$C62:$J62,MATCH(Matrix!I$6,'Role requirements'!$C$9:$J$9,0))),"")))</f>
        <v/>
      </c>
      <c r="J62" t="str">
        <f>IF(Matrix!J$5="","",IF(Matrix!J$6="","",IFERROR(T(INDEX('Role requirements'!$C62:$J62,MATCH(Matrix!J$6,'Role requirements'!$C$9:$J$9,0))),"")))</f>
        <v/>
      </c>
      <c r="K62" t="str">
        <f>IF(Matrix!K$5="","",IF(Matrix!K$6="","",IFERROR(T(INDEX('Role requirements'!$C62:$J62,MATCH(Matrix!K$6,'Role requirements'!$C$9:$J$9,0))),"")))</f>
        <v/>
      </c>
      <c r="L62" t="str">
        <f>IF(Matrix!L$5="","",IF(Matrix!L$6="","",IFERROR(T(INDEX('Role requirements'!$C62:$J62,MATCH(Matrix!L$6,'Role requirements'!$C$9:$J$9,0))),"")))</f>
        <v/>
      </c>
      <c r="M62" t="str">
        <f>IF(Matrix!M$5="","",IF(Matrix!M$6="","",IFERROR(T(INDEX('Role requirements'!$C62:$J62,MATCH(Matrix!M$6,'Role requirements'!$C$9:$J$9,0))),"")))</f>
        <v/>
      </c>
      <c r="N62" t="str">
        <f>IF(Matrix!N$5="","",IF(Matrix!N$6="","",IFERROR(T(INDEX('Role requirements'!$C62:$J62,MATCH(Matrix!N$6,'Role requirements'!$C$9:$J$9,0))),"")))</f>
        <v/>
      </c>
      <c r="O62" t="str">
        <f>IF(Matrix!O$5="","",IF(Matrix!O$6="","",IFERROR(T(INDEX('Role requirements'!$C62:$J62,MATCH(Matrix!O$6,'Role requirements'!$C$9:$J$9,0))),"")))</f>
        <v/>
      </c>
      <c r="P62" t="str">
        <f>IF(Matrix!P$5="","",IF(Matrix!P$6="","",IFERROR(T(INDEX('Role requirements'!$C62:$J62,MATCH(Matrix!P$6,'Role requirements'!$C$9:$J$9,0))),"")))</f>
        <v/>
      </c>
      <c r="Q62" t="str">
        <f>IF(Matrix!Q$5="","",IF(Matrix!Q$6="","",IFERROR(T(INDEX('Role requirements'!$C62:$J62,MATCH(Matrix!Q$6,'Role requirements'!$C$9:$J$9,0))),"")))</f>
        <v/>
      </c>
      <c r="R62" t="str">
        <f>IF(Matrix!R$5="","",IF(Matrix!R$6="","",IFERROR(T(INDEX('Role requirements'!$C62:$J62,MATCH(Matrix!R$6,'Role requirements'!$C$9:$J$9,0))),"")))</f>
        <v/>
      </c>
      <c r="S62" t="str">
        <f>IF(Matrix!S$5="","",IF(Matrix!S$6="","",IFERROR(T(INDEX('Role requirements'!$C62:$J62,MATCH(Matrix!S$6,'Role requirements'!$C$9:$J$9,0))),"")))</f>
        <v/>
      </c>
      <c r="T62" t="str">
        <f>IF(Matrix!T$5="","",IF(Matrix!T$6="","",IFERROR(T(INDEX('Role requirements'!$C62:$J62,MATCH(Matrix!T$6,'Role requirements'!$C$9:$J$9,0))),"")))</f>
        <v/>
      </c>
      <c r="U62" t="str">
        <f>IF(Matrix!U$5="","",IF(Matrix!U$6="","",IFERROR(T(INDEX('Role requirements'!$C62:$J62,MATCH(Matrix!U$6,'Role requirements'!$C$9:$J$9,0))),"")))</f>
        <v/>
      </c>
      <c r="V62" t="str">
        <f>IF(Matrix!V$5="","",IF(Matrix!V$6="","",IFERROR(T(INDEX('Role requirements'!$C62:$J62,MATCH(Matrix!V$6,'Role requirements'!$C$9:$J$9,0))),"")))</f>
        <v/>
      </c>
      <c r="W62" t="str">
        <f>IF(Matrix!W$5="","",IF(Matrix!W$6="","",IFERROR(T(INDEX('Role requirements'!$C62:$J62,MATCH(Matrix!W$6,'Role requirements'!$C$9:$J$9,0))),"")))</f>
        <v/>
      </c>
      <c r="X62" t="str">
        <f>IF(Matrix!X$5="","",IF(Matrix!X$6="","",IFERROR(T(INDEX('Role requirements'!$C62:$J62,MATCH(Matrix!X$6,'Role requirements'!$C$9:$J$9,0))),"")))</f>
        <v/>
      </c>
      <c r="Y62" t="str">
        <f>IF(Matrix!Y$5="","",IF(Matrix!Y$6="","",IFERROR(T(INDEX('Role requirements'!$C62:$J62,MATCH(Matrix!Y$6,'Role requirements'!$C$9:$J$9,0))),"")))</f>
        <v/>
      </c>
      <c r="Z62" t="str">
        <f>IF(Matrix!Z$5="","",IF(Matrix!Z$6="","",IFERROR(T(INDEX('Role requirements'!$C62:$J62,MATCH(Matrix!Z$6,'Role requirements'!$C$9:$J$9,0))),"")))</f>
        <v/>
      </c>
      <c r="AA62" t="str">
        <f>IF(Matrix!AA$5="","",IF(Matrix!AA$6="","",IFERROR(T(INDEX('Role requirements'!$C62:$J62,MATCH(Matrix!AA$6,'Role requirements'!$C$9:$J$9,0))),"")))</f>
        <v/>
      </c>
      <c r="AB62" t="str">
        <f>IF(Matrix!AB$5="","",IF(Matrix!AB$6="","",IFERROR(T(INDEX('Role requirements'!$C62:$J62,MATCH(Matrix!AB$6,'Role requirements'!$C$9:$J$9,0))),"")))</f>
        <v/>
      </c>
      <c r="AC62" t="str">
        <f>IF(Matrix!AC$5="","",IF(Matrix!AC$6="","",IFERROR(T(INDEX('Role requirements'!$C62:$J62,MATCH(Matrix!AC$6,'Role requirements'!$C$9:$J$9,0))),"")))</f>
        <v/>
      </c>
      <c r="AD62" t="str">
        <f>IF(Matrix!AD$5="","",IF(Matrix!AD$6="","",IFERROR(T(INDEX('Role requirements'!$C62:$J62,MATCH(Matrix!AD$6,'Role requirements'!$C$9:$J$9,0))),"")))</f>
        <v/>
      </c>
      <c r="AE62" t="str">
        <f>IF(Matrix!AE$5="","",IF(Matrix!AE$6="","",IFERROR(T(INDEX('Role requirements'!$C62:$J62,MATCH(Matrix!AE$6,'Role requirements'!$C$9:$J$9,0))),"")))</f>
        <v/>
      </c>
      <c r="AF62" t="str">
        <f>IF(Matrix!AF$5="","",IF(Matrix!AF$6="","",IFERROR(T(INDEX('Role requirements'!$C62:$J62,MATCH(Matrix!AF$6,'Role requirements'!$C$9:$J$9,0))),"")))</f>
        <v/>
      </c>
    </row>
    <row r="63" spans="1:32" x14ac:dyDescent="0.2">
      <c r="A63" t="str">
        <f>Matrix!A63</f>
        <v>Arb/forestry Level 2</v>
      </c>
      <c r="H63" t="str">
        <f>IF(Matrix!H$5="","",IF(Matrix!H$6="","",IFERROR(T(INDEX('Role requirements'!$C63:$J63,MATCH(Matrix!H$6,'Role requirements'!$C$9:$J$9,0))),"")))</f>
        <v/>
      </c>
      <c r="I63" t="str">
        <f>IF(Matrix!I$5="","",IF(Matrix!I$6="","",IFERROR(T(INDEX('Role requirements'!$C63:$J63,MATCH(Matrix!I$6,'Role requirements'!$C$9:$J$9,0))),"")))</f>
        <v/>
      </c>
      <c r="J63" t="str">
        <f>IF(Matrix!J$5="","",IF(Matrix!J$6="","",IFERROR(T(INDEX('Role requirements'!$C63:$J63,MATCH(Matrix!J$6,'Role requirements'!$C$9:$J$9,0))),"")))</f>
        <v/>
      </c>
      <c r="K63" t="str">
        <f>IF(Matrix!K$5="","",IF(Matrix!K$6="","",IFERROR(T(INDEX('Role requirements'!$C63:$J63,MATCH(Matrix!K$6,'Role requirements'!$C$9:$J$9,0))),"")))</f>
        <v/>
      </c>
      <c r="L63" t="str">
        <f>IF(Matrix!L$5="","",IF(Matrix!L$6="","",IFERROR(T(INDEX('Role requirements'!$C63:$J63,MATCH(Matrix!L$6,'Role requirements'!$C$9:$J$9,0))),"")))</f>
        <v/>
      </c>
      <c r="M63" t="str">
        <f>IF(Matrix!M$5="","",IF(Matrix!M$6="","",IFERROR(T(INDEX('Role requirements'!$C63:$J63,MATCH(Matrix!M$6,'Role requirements'!$C$9:$J$9,0))),"")))</f>
        <v/>
      </c>
      <c r="N63" t="str">
        <f>IF(Matrix!N$5="","",IF(Matrix!N$6="","",IFERROR(T(INDEX('Role requirements'!$C63:$J63,MATCH(Matrix!N$6,'Role requirements'!$C$9:$J$9,0))),"")))</f>
        <v/>
      </c>
      <c r="O63" t="str">
        <f>IF(Matrix!O$5="","",IF(Matrix!O$6="","",IFERROR(T(INDEX('Role requirements'!$C63:$J63,MATCH(Matrix!O$6,'Role requirements'!$C$9:$J$9,0))),"")))</f>
        <v/>
      </c>
      <c r="P63" t="str">
        <f>IF(Matrix!P$5="","",IF(Matrix!P$6="","",IFERROR(T(INDEX('Role requirements'!$C63:$J63,MATCH(Matrix!P$6,'Role requirements'!$C$9:$J$9,0))),"")))</f>
        <v/>
      </c>
      <c r="Q63" t="str">
        <f>IF(Matrix!Q$5="","",IF(Matrix!Q$6="","",IFERROR(T(INDEX('Role requirements'!$C63:$J63,MATCH(Matrix!Q$6,'Role requirements'!$C$9:$J$9,0))),"")))</f>
        <v/>
      </c>
      <c r="R63" t="str">
        <f>IF(Matrix!R$5="","",IF(Matrix!R$6="","",IFERROR(T(INDEX('Role requirements'!$C63:$J63,MATCH(Matrix!R$6,'Role requirements'!$C$9:$J$9,0))),"")))</f>
        <v/>
      </c>
      <c r="S63" t="str">
        <f>IF(Matrix!S$5="","",IF(Matrix!S$6="","",IFERROR(T(INDEX('Role requirements'!$C63:$J63,MATCH(Matrix!S$6,'Role requirements'!$C$9:$J$9,0))),"")))</f>
        <v/>
      </c>
      <c r="T63" t="str">
        <f>IF(Matrix!T$5="","",IF(Matrix!T$6="","",IFERROR(T(INDEX('Role requirements'!$C63:$J63,MATCH(Matrix!T$6,'Role requirements'!$C$9:$J$9,0))),"")))</f>
        <v/>
      </c>
      <c r="U63" t="str">
        <f>IF(Matrix!U$5="","",IF(Matrix!U$6="","",IFERROR(T(INDEX('Role requirements'!$C63:$J63,MATCH(Matrix!U$6,'Role requirements'!$C$9:$J$9,0))),"")))</f>
        <v/>
      </c>
      <c r="V63" t="str">
        <f>IF(Matrix!V$5="","",IF(Matrix!V$6="","",IFERROR(T(INDEX('Role requirements'!$C63:$J63,MATCH(Matrix!V$6,'Role requirements'!$C$9:$J$9,0))),"")))</f>
        <v/>
      </c>
      <c r="W63" t="str">
        <f>IF(Matrix!W$5="","",IF(Matrix!W$6="","",IFERROR(T(INDEX('Role requirements'!$C63:$J63,MATCH(Matrix!W$6,'Role requirements'!$C$9:$J$9,0))),"")))</f>
        <v/>
      </c>
      <c r="X63" t="str">
        <f>IF(Matrix!X$5="","",IF(Matrix!X$6="","",IFERROR(T(INDEX('Role requirements'!$C63:$J63,MATCH(Matrix!X$6,'Role requirements'!$C$9:$J$9,0))),"")))</f>
        <v/>
      </c>
      <c r="Y63" t="str">
        <f>IF(Matrix!Y$5="","",IF(Matrix!Y$6="","",IFERROR(T(INDEX('Role requirements'!$C63:$J63,MATCH(Matrix!Y$6,'Role requirements'!$C$9:$J$9,0))),"")))</f>
        <v/>
      </c>
      <c r="Z63" t="str">
        <f>IF(Matrix!Z$5="","",IF(Matrix!Z$6="","",IFERROR(T(INDEX('Role requirements'!$C63:$J63,MATCH(Matrix!Z$6,'Role requirements'!$C$9:$J$9,0))),"")))</f>
        <v/>
      </c>
      <c r="AA63" t="str">
        <f>IF(Matrix!AA$5="","",IF(Matrix!AA$6="","",IFERROR(T(INDEX('Role requirements'!$C63:$J63,MATCH(Matrix!AA$6,'Role requirements'!$C$9:$J$9,0))),"")))</f>
        <v/>
      </c>
      <c r="AB63" t="str">
        <f>IF(Matrix!AB$5="","",IF(Matrix!AB$6="","",IFERROR(T(INDEX('Role requirements'!$C63:$J63,MATCH(Matrix!AB$6,'Role requirements'!$C$9:$J$9,0))),"")))</f>
        <v/>
      </c>
      <c r="AC63" t="str">
        <f>IF(Matrix!AC$5="","",IF(Matrix!AC$6="","",IFERROR(T(INDEX('Role requirements'!$C63:$J63,MATCH(Matrix!AC$6,'Role requirements'!$C$9:$J$9,0))),"")))</f>
        <v/>
      </c>
      <c r="AD63" t="str">
        <f>IF(Matrix!AD$5="","",IF(Matrix!AD$6="","",IFERROR(T(INDEX('Role requirements'!$C63:$J63,MATCH(Matrix!AD$6,'Role requirements'!$C$9:$J$9,0))),"")))</f>
        <v/>
      </c>
      <c r="AE63" t="str">
        <f>IF(Matrix!AE$5="","",IF(Matrix!AE$6="","",IFERROR(T(INDEX('Role requirements'!$C63:$J63,MATCH(Matrix!AE$6,'Role requirements'!$C$9:$J$9,0))),"")))</f>
        <v/>
      </c>
      <c r="AF63" t="str">
        <f>IF(Matrix!AF$5="","",IF(Matrix!AF$6="","",IFERROR(T(INDEX('Role requirements'!$C63:$J63,MATCH(Matrix!AF$6,'Role requirements'!$C$9:$J$9,0))),"")))</f>
        <v/>
      </c>
    </row>
    <row r="64" spans="1:32" x14ac:dyDescent="0.2">
      <c r="A64" t="str">
        <f>Matrix!A64</f>
        <v>Arb/forestry Level 3</v>
      </c>
      <c r="H64" t="str">
        <f>IF(Matrix!H$5="","",IF(Matrix!H$6="","",IFERROR(T(INDEX('Role requirements'!$C64:$J64,MATCH(Matrix!H$6,'Role requirements'!$C$9:$J$9,0))),"")))</f>
        <v/>
      </c>
      <c r="I64" t="str">
        <f>IF(Matrix!I$5="","",IF(Matrix!I$6="","",IFERROR(T(INDEX('Role requirements'!$C64:$J64,MATCH(Matrix!I$6,'Role requirements'!$C$9:$J$9,0))),"")))</f>
        <v/>
      </c>
      <c r="J64" t="str">
        <f>IF(Matrix!J$5="","",IF(Matrix!J$6="","",IFERROR(T(INDEX('Role requirements'!$C64:$J64,MATCH(Matrix!J$6,'Role requirements'!$C$9:$J$9,0))),"")))</f>
        <v/>
      </c>
      <c r="K64" t="str">
        <f>IF(Matrix!K$5="","",IF(Matrix!K$6="","",IFERROR(T(INDEX('Role requirements'!$C64:$J64,MATCH(Matrix!K$6,'Role requirements'!$C$9:$J$9,0))),"")))</f>
        <v/>
      </c>
      <c r="L64" t="str">
        <f>IF(Matrix!L$5="","",IF(Matrix!L$6="","",IFERROR(T(INDEX('Role requirements'!$C64:$J64,MATCH(Matrix!L$6,'Role requirements'!$C$9:$J$9,0))),"")))</f>
        <v/>
      </c>
      <c r="M64" t="str">
        <f>IF(Matrix!M$5="","",IF(Matrix!M$6="","",IFERROR(T(INDEX('Role requirements'!$C64:$J64,MATCH(Matrix!M$6,'Role requirements'!$C$9:$J$9,0))),"")))</f>
        <v/>
      </c>
      <c r="N64" t="str">
        <f>IF(Matrix!N$5="","",IF(Matrix!N$6="","",IFERROR(T(INDEX('Role requirements'!$C64:$J64,MATCH(Matrix!N$6,'Role requirements'!$C$9:$J$9,0))),"")))</f>
        <v/>
      </c>
      <c r="O64" t="str">
        <f>IF(Matrix!O$5="","",IF(Matrix!O$6="","",IFERROR(T(INDEX('Role requirements'!$C64:$J64,MATCH(Matrix!O$6,'Role requirements'!$C$9:$J$9,0))),"")))</f>
        <v/>
      </c>
      <c r="P64" t="str">
        <f>IF(Matrix!P$5="","",IF(Matrix!P$6="","",IFERROR(T(INDEX('Role requirements'!$C64:$J64,MATCH(Matrix!P$6,'Role requirements'!$C$9:$J$9,0))),"")))</f>
        <v/>
      </c>
      <c r="Q64" t="str">
        <f>IF(Matrix!Q$5="","",IF(Matrix!Q$6="","",IFERROR(T(INDEX('Role requirements'!$C64:$J64,MATCH(Matrix!Q$6,'Role requirements'!$C$9:$J$9,0))),"")))</f>
        <v/>
      </c>
      <c r="R64" t="str">
        <f>IF(Matrix!R$5="","",IF(Matrix!R$6="","",IFERROR(T(INDEX('Role requirements'!$C64:$J64,MATCH(Matrix!R$6,'Role requirements'!$C$9:$J$9,0))),"")))</f>
        <v/>
      </c>
      <c r="S64" t="str">
        <f>IF(Matrix!S$5="","",IF(Matrix!S$6="","",IFERROR(T(INDEX('Role requirements'!$C64:$J64,MATCH(Matrix!S$6,'Role requirements'!$C$9:$J$9,0))),"")))</f>
        <v/>
      </c>
      <c r="T64" t="str">
        <f>IF(Matrix!T$5="","",IF(Matrix!T$6="","",IFERROR(T(INDEX('Role requirements'!$C64:$J64,MATCH(Matrix!T$6,'Role requirements'!$C$9:$J$9,0))),"")))</f>
        <v/>
      </c>
      <c r="U64" t="str">
        <f>IF(Matrix!U$5="","",IF(Matrix!U$6="","",IFERROR(T(INDEX('Role requirements'!$C64:$J64,MATCH(Matrix!U$6,'Role requirements'!$C$9:$J$9,0))),"")))</f>
        <v/>
      </c>
      <c r="V64" t="str">
        <f>IF(Matrix!V$5="","",IF(Matrix!V$6="","",IFERROR(T(INDEX('Role requirements'!$C64:$J64,MATCH(Matrix!V$6,'Role requirements'!$C$9:$J$9,0))),"")))</f>
        <v/>
      </c>
      <c r="W64" t="str">
        <f>IF(Matrix!W$5="","",IF(Matrix!W$6="","",IFERROR(T(INDEX('Role requirements'!$C64:$J64,MATCH(Matrix!W$6,'Role requirements'!$C$9:$J$9,0))),"")))</f>
        <v/>
      </c>
      <c r="X64" t="str">
        <f>IF(Matrix!X$5="","",IF(Matrix!X$6="","",IFERROR(T(INDEX('Role requirements'!$C64:$J64,MATCH(Matrix!X$6,'Role requirements'!$C$9:$J$9,0))),"")))</f>
        <v/>
      </c>
      <c r="Y64" t="str">
        <f>IF(Matrix!Y$5="","",IF(Matrix!Y$6="","",IFERROR(T(INDEX('Role requirements'!$C64:$J64,MATCH(Matrix!Y$6,'Role requirements'!$C$9:$J$9,0))),"")))</f>
        <v/>
      </c>
      <c r="Z64" t="str">
        <f>IF(Matrix!Z$5="","",IF(Matrix!Z$6="","",IFERROR(T(INDEX('Role requirements'!$C64:$J64,MATCH(Matrix!Z$6,'Role requirements'!$C$9:$J$9,0))),"")))</f>
        <v/>
      </c>
      <c r="AA64" t="str">
        <f>IF(Matrix!AA$5="","",IF(Matrix!AA$6="","",IFERROR(T(INDEX('Role requirements'!$C64:$J64,MATCH(Matrix!AA$6,'Role requirements'!$C$9:$J$9,0))),"")))</f>
        <v/>
      </c>
      <c r="AB64" t="str">
        <f>IF(Matrix!AB$5="","",IF(Matrix!AB$6="","",IFERROR(T(INDEX('Role requirements'!$C64:$J64,MATCH(Matrix!AB$6,'Role requirements'!$C$9:$J$9,0))),"")))</f>
        <v/>
      </c>
      <c r="AC64" t="str">
        <f>IF(Matrix!AC$5="","",IF(Matrix!AC$6="","",IFERROR(T(INDEX('Role requirements'!$C64:$J64,MATCH(Matrix!AC$6,'Role requirements'!$C$9:$J$9,0))),"")))</f>
        <v/>
      </c>
      <c r="AD64" t="str">
        <f>IF(Matrix!AD$5="","",IF(Matrix!AD$6="","",IFERROR(T(INDEX('Role requirements'!$C64:$J64,MATCH(Matrix!AD$6,'Role requirements'!$C$9:$J$9,0))),"")))</f>
        <v/>
      </c>
      <c r="AE64" t="str">
        <f>IF(Matrix!AE$5="","",IF(Matrix!AE$6="","",IFERROR(T(INDEX('Role requirements'!$C64:$J64,MATCH(Matrix!AE$6,'Role requirements'!$C$9:$J$9,0))),"")))</f>
        <v/>
      </c>
      <c r="AF64" t="str">
        <f>IF(Matrix!AF$5="","",IF(Matrix!AF$6="","",IFERROR(T(INDEX('Role requirements'!$C64:$J64,MATCH(Matrix!AF$6,'Role requirements'!$C$9:$J$9,0))),"")))</f>
        <v/>
      </c>
    </row>
    <row r="65" spans="1:32" x14ac:dyDescent="0.2">
      <c r="A65" t="str">
        <f>Matrix!A65</f>
        <v>Arb Level 4</v>
      </c>
      <c r="H65" t="str">
        <f>IF(Matrix!H$5="","",IF(Matrix!H$6="","",IFERROR(T(INDEX('Role requirements'!$C65:$J65,MATCH(Matrix!H$6,'Role requirements'!$C$9:$J$9,0))),"")))</f>
        <v/>
      </c>
      <c r="I65" t="str">
        <f>IF(Matrix!I$5="","",IF(Matrix!I$6="","",IFERROR(T(INDEX('Role requirements'!$C65:$J65,MATCH(Matrix!I$6,'Role requirements'!$C$9:$J$9,0))),"")))</f>
        <v/>
      </c>
      <c r="J65" t="str">
        <f>IF(Matrix!J$5="","",IF(Matrix!J$6="","",IFERROR(T(INDEX('Role requirements'!$C65:$J65,MATCH(Matrix!J$6,'Role requirements'!$C$9:$J$9,0))),"")))</f>
        <v/>
      </c>
      <c r="K65" t="str">
        <f>IF(Matrix!K$5="","",IF(Matrix!K$6="","",IFERROR(T(INDEX('Role requirements'!$C65:$J65,MATCH(Matrix!K$6,'Role requirements'!$C$9:$J$9,0))),"")))</f>
        <v/>
      </c>
      <c r="L65" t="str">
        <f>IF(Matrix!L$5="","",IF(Matrix!L$6="","",IFERROR(T(INDEX('Role requirements'!$C65:$J65,MATCH(Matrix!L$6,'Role requirements'!$C$9:$J$9,0))),"")))</f>
        <v/>
      </c>
      <c r="M65" t="str">
        <f>IF(Matrix!M$5="","",IF(Matrix!M$6="","",IFERROR(T(INDEX('Role requirements'!$C65:$J65,MATCH(Matrix!M$6,'Role requirements'!$C$9:$J$9,0))),"")))</f>
        <v/>
      </c>
      <c r="N65" t="str">
        <f>IF(Matrix!N$5="","",IF(Matrix!N$6="","",IFERROR(T(INDEX('Role requirements'!$C65:$J65,MATCH(Matrix!N$6,'Role requirements'!$C$9:$J$9,0))),"")))</f>
        <v/>
      </c>
      <c r="O65" t="str">
        <f>IF(Matrix!O$5="","",IF(Matrix!O$6="","",IFERROR(T(INDEX('Role requirements'!$C65:$J65,MATCH(Matrix!O$6,'Role requirements'!$C$9:$J$9,0))),"")))</f>
        <v/>
      </c>
      <c r="P65" t="str">
        <f>IF(Matrix!P$5="","",IF(Matrix!P$6="","",IFERROR(T(INDEX('Role requirements'!$C65:$J65,MATCH(Matrix!P$6,'Role requirements'!$C$9:$J$9,0))),"")))</f>
        <v/>
      </c>
      <c r="Q65" t="str">
        <f>IF(Matrix!Q$5="","",IF(Matrix!Q$6="","",IFERROR(T(INDEX('Role requirements'!$C65:$J65,MATCH(Matrix!Q$6,'Role requirements'!$C$9:$J$9,0))),"")))</f>
        <v/>
      </c>
      <c r="R65" t="str">
        <f>IF(Matrix!R$5="","",IF(Matrix!R$6="","",IFERROR(T(INDEX('Role requirements'!$C65:$J65,MATCH(Matrix!R$6,'Role requirements'!$C$9:$J$9,0))),"")))</f>
        <v/>
      </c>
      <c r="S65" t="str">
        <f>IF(Matrix!S$5="","",IF(Matrix!S$6="","",IFERROR(T(INDEX('Role requirements'!$C65:$J65,MATCH(Matrix!S$6,'Role requirements'!$C$9:$J$9,0))),"")))</f>
        <v/>
      </c>
      <c r="T65" t="str">
        <f>IF(Matrix!T$5="","",IF(Matrix!T$6="","",IFERROR(T(INDEX('Role requirements'!$C65:$J65,MATCH(Matrix!T$6,'Role requirements'!$C$9:$J$9,0))),"")))</f>
        <v/>
      </c>
      <c r="U65" t="str">
        <f>IF(Matrix!U$5="","",IF(Matrix!U$6="","",IFERROR(T(INDEX('Role requirements'!$C65:$J65,MATCH(Matrix!U$6,'Role requirements'!$C$9:$J$9,0))),"")))</f>
        <v/>
      </c>
      <c r="V65" t="str">
        <f>IF(Matrix!V$5="","",IF(Matrix!V$6="","",IFERROR(T(INDEX('Role requirements'!$C65:$J65,MATCH(Matrix!V$6,'Role requirements'!$C$9:$J$9,0))),"")))</f>
        <v/>
      </c>
      <c r="W65" t="str">
        <f>IF(Matrix!W$5="","",IF(Matrix!W$6="","",IFERROR(T(INDEX('Role requirements'!$C65:$J65,MATCH(Matrix!W$6,'Role requirements'!$C$9:$J$9,0))),"")))</f>
        <v/>
      </c>
      <c r="X65" t="str">
        <f>IF(Matrix!X$5="","",IF(Matrix!X$6="","",IFERROR(T(INDEX('Role requirements'!$C65:$J65,MATCH(Matrix!X$6,'Role requirements'!$C$9:$J$9,0))),"")))</f>
        <v/>
      </c>
      <c r="Y65" t="str">
        <f>IF(Matrix!Y$5="","",IF(Matrix!Y$6="","",IFERROR(T(INDEX('Role requirements'!$C65:$J65,MATCH(Matrix!Y$6,'Role requirements'!$C$9:$J$9,0))),"")))</f>
        <v/>
      </c>
      <c r="Z65" t="str">
        <f>IF(Matrix!Z$5="","",IF(Matrix!Z$6="","",IFERROR(T(INDEX('Role requirements'!$C65:$J65,MATCH(Matrix!Z$6,'Role requirements'!$C$9:$J$9,0))),"")))</f>
        <v/>
      </c>
      <c r="AA65" t="str">
        <f>IF(Matrix!AA$5="","",IF(Matrix!AA$6="","",IFERROR(T(INDEX('Role requirements'!$C65:$J65,MATCH(Matrix!AA$6,'Role requirements'!$C$9:$J$9,0))),"")))</f>
        <v/>
      </c>
      <c r="AB65" t="str">
        <f>IF(Matrix!AB$5="","",IF(Matrix!AB$6="","",IFERROR(T(INDEX('Role requirements'!$C65:$J65,MATCH(Matrix!AB$6,'Role requirements'!$C$9:$J$9,0))),"")))</f>
        <v/>
      </c>
      <c r="AC65" t="str">
        <f>IF(Matrix!AC$5="","",IF(Matrix!AC$6="","",IFERROR(T(INDEX('Role requirements'!$C65:$J65,MATCH(Matrix!AC$6,'Role requirements'!$C$9:$J$9,0))),"")))</f>
        <v/>
      </c>
      <c r="AD65" t="str">
        <f>IF(Matrix!AD$5="","",IF(Matrix!AD$6="","",IFERROR(T(INDEX('Role requirements'!$C65:$J65,MATCH(Matrix!AD$6,'Role requirements'!$C$9:$J$9,0))),"")))</f>
        <v/>
      </c>
      <c r="AE65" t="str">
        <f>IF(Matrix!AE$5="","",IF(Matrix!AE$6="","",IFERROR(T(INDEX('Role requirements'!$C65:$J65,MATCH(Matrix!AE$6,'Role requirements'!$C$9:$J$9,0))),"")))</f>
        <v/>
      </c>
      <c r="AF65" t="str">
        <f>IF(Matrix!AF$5="","",IF(Matrix!AF$6="","",IFERROR(T(INDEX('Role requirements'!$C65:$J65,MATCH(Matrix!AF$6,'Role requirements'!$C$9:$J$9,0))),"")))</f>
        <v/>
      </c>
    </row>
    <row r="66" spans="1:32" x14ac:dyDescent="0.2">
      <c r="A66" t="str">
        <f>Matrix!A66</f>
        <v>[Add your own – management and inspection]</v>
      </c>
      <c r="H66" t="str">
        <f>IF(Matrix!H$5="","",IF(Matrix!H$6="","",IFERROR(T(INDEX('Role requirements'!$C66:$J66,MATCH(Matrix!H$6,'Role requirements'!$C$9:$J$9,0))),"")))</f>
        <v/>
      </c>
      <c r="I66" t="str">
        <f>IF(Matrix!I$5="","",IF(Matrix!I$6="","",IFERROR(T(INDEX('Role requirements'!$C66:$J66,MATCH(Matrix!I$6,'Role requirements'!$C$9:$J$9,0))),"")))</f>
        <v/>
      </c>
      <c r="J66" t="str">
        <f>IF(Matrix!J$5="","",IF(Matrix!J$6="","",IFERROR(T(INDEX('Role requirements'!$C66:$J66,MATCH(Matrix!J$6,'Role requirements'!$C$9:$J$9,0))),"")))</f>
        <v/>
      </c>
      <c r="K66" t="str">
        <f>IF(Matrix!K$5="","",IF(Matrix!K$6="","",IFERROR(T(INDEX('Role requirements'!$C66:$J66,MATCH(Matrix!K$6,'Role requirements'!$C$9:$J$9,0))),"")))</f>
        <v/>
      </c>
      <c r="L66" t="str">
        <f>IF(Matrix!L$5="","",IF(Matrix!L$6="","",IFERROR(T(INDEX('Role requirements'!$C66:$J66,MATCH(Matrix!L$6,'Role requirements'!$C$9:$J$9,0))),"")))</f>
        <v/>
      </c>
      <c r="M66" t="str">
        <f>IF(Matrix!M$5="","",IF(Matrix!M$6="","",IFERROR(T(INDEX('Role requirements'!$C66:$J66,MATCH(Matrix!M$6,'Role requirements'!$C$9:$J$9,0))),"")))</f>
        <v/>
      </c>
      <c r="N66" t="str">
        <f>IF(Matrix!N$5="","",IF(Matrix!N$6="","",IFERROR(T(INDEX('Role requirements'!$C66:$J66,MATCH(Matrix!N$6,'Role requirements'!$C$9:$J$9,0))),"")))</f>
        <v/>
      </c>
      <c r="O66" t="str">
        <f>IF(Matrix!O$5="","",IF(Matrix!O$6="","",IFERROR(T(INDEX('Role requirements'!$C66:$J66,MATCH(Matrix!O$6,'Role requirements'!$C$9:$J$9,0))),"")))</f>
        <v/>
      </c>
      <c r="P66" t="str">
        <f>IF(Matrix!P$5="","",IF(Matrix!P$6="","",IFERROR(T(INDEX('Role requirements'!$C66:$J66,MATCH(Matrix!P$6,'Role requirements'!$C$9:$J$9,0))),"")))</f>
        <v/>
      </c>
      <c r="Q66" t="str">
        <f>IF(Matrix!Q$5="","",IF(Matrix!Q$6="","",IFERROR(T(INDEX('Role requirements'!$C66:$J66,MATCH(Matrix!Q$6,'Role requirements'!$C$9:$J$9,0))),"")))</f>
        <v/>
      </c>
      <c r="R66" t="str">
        <f>IF(Matrix!R$5="","",IF(Matrix!R$6="","",IFERROR(T(INDEX('Role requirements'!$C66:$J66,MATCH(Matrix!R$6,'Role requirements'!$C$9:$J$9,0))),"")))</f>
        <v/>
      </c>
      <c r="S66" t="str">
        <f>IF(Matrix!S$5="","",IF(Matrix!S$6="","",IFERROR(T(INDEX('Role requirements'!$C66:$J66,MATCH(Matrix!S$6,'Role requirements'!$C$9:$J$9,0))),"")))</f>
        <v/>
      </c>
      <c r="T66" t="str">
        <f>IF(Matrix!T$5="","",IF(Matrix!T$6="","",IFERROR(T(INDEX('Role requirements'!$C66:$J66,MATCH(Matrix!T$6,'Role requirements'!$C$9:$J$9,0))),"")))</f>
        <v/>
      </c>
      <c r="U66" t="str">
        <f>IF(Matrix!U$5="","",IF(Matrix!U$6="","",IFERROR(T(INDEX('Role requirements'!$C66:$J66,MATCH(Matrix!U$6,'Role requirements'!$C$9:$J$9,0))),"")))</f>
        <v/>
      </c>
      <c r="V66" t="str">
        <f>IF(Matrix!V$5="","",IF(Matrix!V$6="","",IFERROR(T(INDEX('Role requirements'!$C66:$J66,MATCH(Matrix!V$6,'Role requirements'!$C$9:$J$9,0))),"")))</f>
        <v/>
      </c>
      <c r="W66" t="str">
        <f>IF(Matrix!W$5="","",IF(Matrix!W$6="","",IFERROR(T(INDEX('Role requirements'!$C66:$J66,MATCH(Matrix!W$6,'Role requirements'!$C$9:$J$9,0))),"")))</f>
        <v/>
      </c>
      <c r="X66" t="str">
        <f>IF(Matrix!X$5="","",IF(Matrix!X$6="","",IFERROR(T(INDEX('Role requirements'!$C66:$J66,MATCH(Matrix!X$6,'Role requirements'!$C$9:$J$9,0))),"")))</f>
        <v/>
      </c>
      <c r="Y66" t="str">
        <f>IF(Matrix!Y$5="","",IF(Matrix!Y$6="","",IFERROR(T(INDEX('Role requirements'!$C66:$J66,MATCH(Matrix!Y$6,'Role requirements'!$C$9:$J$9,0))),"")))</f>
        <v/>
      </c>
      <c r="Z66" t="str">
        <f>IF(Matrix!Z$5="","",IF(Matrix!Z$6="","",IFERROR(T(INDEX('Role requirements'!$C66:$J66,MATCH(Matrix!Z$6,'Role requirements'!$C$9:$J$9,0))),"")))</f>
        <v/>
      </c>
      <c r="AA66" t="str">
        <f>IF(Matrix!AA$5="","",IF(Matrix!AA$6="","",IFERROR(T(INDEX('Role requirements'!$C66:$J66,MATCH(Matrix!AA$6,'Role requirements'!$C$9:$J$9,0))),"")))</f>
        <v/>
      </c>
      <c r="AB66" t="str">
        <f>IF(Matrix!AB$5="","",IF(Matrix!AB$6="","",IFERROR(T(INDEX('Role requirements'!$C66:$J66,MATCH(Matrix!AB$6,'Role requirements'!$C$9:$J$9,0))),"")))</f>
        <v/>
      </c>
      <c r="AC66" t="str">
        <f>IF(Matrix!AC$5="","",IF(Matrix!AC$6="","",IFERROR(T(INDEX('Role requirements'!$C66:$J66,MATCH(Matrix!AC$6,'Role requirements'!$C$9:$J$9,0))),"")))</f>
        <v/>
      </c>
      <c r="AD66" t="str">
        <f>IF(Matrix!AD$5="","",IF(Matrix!AD$6="","",IFERROR(T(INDEX('Role requirements'!$C66:$J66,MATCH(Matrix!AD$6,'Role requirements'!$C$9:$J$9,0))),"")))</f>
        <v/>
      </c>
      <c r="AE66" t="str">
        <f>IF(Matrix!AE$5="","",IF(Matrix!AE$6="","",IFERROR(T(INDEX('Role requirements'!$C66:$J66,MATCH(Matrix!AE$6,'Role requirements'!$C$9:$J$9,0))),"")))</f>
        <v/>
      </c>
      <c r="AF66" t="str">
        <f>IF(Matrix!AF$5="","",IF(Matrix!AF$6="","",IFERROR(T(INDEX('Role requirements'!$C66:$J66,MATCH(Matrix!AF$6,'Role requirements'!$C$9:$J$9,0))),"")))</f>
        <v/>
      </c>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Start here</vt:lpstr>
      <vt:lpstr>Matrix</vt:lpstr>
      <vt:lpstr>Role requirements</vt:lpstr>
      <vt:lpstr>Qualifications reference</vt:lpstr>
      <vt:lpstr>Training plan</vt:lpstr>
      <vt:lpstr>Lists</vt:lpstr>
      <vt:lpstr>Calc</vt:lpstr>
      <vt:lpstr>DueDays</vt:lpstr>
      <vt:lpstr>PlanCourse</vt:lpstr>
      <vt:lpstr>PlanPerson</vt:lpstr>
      <vt:lpstr>PlanStatus</vt:lpstr>
      <vt:lpstr>'Training plan'!Print_Area</vt:lpstr>
      <vt:lpstr>Matrix!Print_Titles</vt:lpstr>
      <vt:lpstr>'Qualifications reference'!Print_Titles</vt:lpstr>
      <vt:lpstr>'Training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Sophie Rogers</cp:lastModifiedBy>
  <cp:revision>0</cp:revision>
  <dcterms:created xsi:type="dcterms:W3CDTF">2026-09-27T14:28:07Z</dcterms:created>
  <dcterms:modified xsi:type="dcterms:W3CDTF">2026-09-28T08:14:41Z</dcterms:modified>
  <dc:language>en-US</dc:language>
</cp:coreProperties>
</file>